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\Desktop\FIN.PL.2020.-2022\"/>
    </mc:Choice>
  </mc:AlternateContent>
  <bookViews>
    <workbookView xWindow="240" yWindow="30" windowWidth="13395" windowHeight="4935"/>
  </bookViews>
  <sheets>
    <sheet name="plan 2016" sheetId="7" r:id="rId1"/>
  </sheets>
  <definedNames>
    <definedName name="_xlnm.Print_Area" localSheetId="0">'plan 2016'!$A$1:$K$102</definedName>
    <definedName name="_xlnm.Print_Titles" localSheetId="0">'plan 2016'!$6:$6</definedName>
  </definedNames>
  <calcPr calcId="152511"/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  <c r="D10" i="7"/>
  <c r="J49" i="7"/>
  <c r="I49" i="7"/>
  <c r="H49" i="7"/>
  <c r="G49" i="7"/>
  <c r="F49" i="7"/>
  <c r="E49" i="7"/>
  <c r="D49" i="7"/>
  <c r="J25" i="7"/>
  <c r="I25" i="7"/>
  <c r="H25" i="7"/>
  <c r="G25" i="7"/>
  <c r="F25" i="7"/>
  <c r="E25" i="7"/>
  <c r="D25" i="7"/>
  <c r="K26" i="7"/>
  <c r="J78" i="7"/>
  <c r="I78" i="7"/>
  <c r="H78" i="7"/>
  <c r="G78" i="7"/>
  <c r="F78" i="7"/>
  <c r="E78" i="7"/>
  <c r="D78" i="7"/>
  <c r="K82" i="7"/>
  <c r="K83" i="7"/>
  <c r="K81" i="7"/>
  <c r="K90" i="7" l="1"/>
  <c r="K88" i="7"/>
  <c r="J87" i="7"/>
  <c r="I87" i="7"/>
  <c r="H87" i="7"/>
  <c r="G87" i="7"/>
  <c r="F87" i="7"/>
  <c r="E87" i="7"/>
  <c r="D87" i="7"/>
  <c r="K86" i="7"/>
  <c r="J85" i="7"/>
  <c r="I85" i="7"/>
  <c r="H85" i="7"/>
  <c r="G85" i="7"/>
  <c r="F85" i="7"/>
  <c r="F75" i="7" s="1"/>
  <c r="E85" i="7"/>
  <c r="D85" i="7"/>
  <c r="D75" i="7" s="1"/>
  <c r="K84" i="7"/>
  <c r="K80" i="7"/>
  <c r="K79" i="7"/>
  <c r="K78" i="7"/>
  <c r="K77" i="7"/>
  <c r="J76" i="7"/>
  <c r="J75" i="7" s="1"/>
  <c r="I76" i="7"/>
  <c r="I75" i="7" s="1"/>
  <c r="H76" i="7"/>
  <c r="H75" i="7" s="1"/>
  <c r="G76" i="7"/>
  <c r="G75" i="7" s="1"/>
  <c r="F76" i="7"/>
  <c r="E76" i="7"/>
  <c r="D76" i="7"/>
  <c r="K74" i="7"/>
  <c r="J73" i="7"/>
  <c r="I73" i="7"/>
  <c r="H73" i="7"/>
  <c r="G73" i="7"/>
  <c r="F73" i="7"/>
  <c r="E73" i="7"/>
  <c r="D73" i="7"/>
  <c r="K72" i="7"/>
  <c r="K71" i="7"/>
  <c r="K70" i="7"/>
  <c r="J69" i="7"/>
  <c r="J68" i="7" s="1"/>
  <c r="I69" i="7"/>
  <c r="I68" i="7" s="1"/>
  <c r="H69" i="7"/>
  <c r="H68" i="7" s="1"/>
  <c r="G69" i="7"/>
  <c r="G68" i="7" s="1"/>
  <c r="F69" i="7"/>
  <c r="F68" i="7" s="1"/>
  <c r="E69" i="7"/>
  <c r="E68" i="7" s="1"/>
  <c r="D69" i="7"/>
  <c r="K67" i="7"/>
  <c r="K66" i="7"/>
  <c r="K65" i="7"/>
  <c r="K64" i="7"/>
  <c r="K63" i="7"/>
  <c r="K62" i="7"/>
  <c r="J61" i="7"/>
  <c r="I61" i="7"/>
  <c r="H61" i="7"/>
  <c r="G61" i="7"/>
  <c r="F61" i="7"/>
  <c r="E61" i="7"/>
  <c r="D61" i="7"/>
  <c r="K60" i="7"/>
  <c r="J59" i="7"/>
  <c r="I59" i="7"/>
  <c r="H59" i="7"/>
  <c r="G59" i="7"/>
  <c r="F59" i="7"/>
  <c r="E59" i="7"/>
  <c r="D59" i="7"/>
  <c r="K58" i="7"/>
  <c r="K57" i="7"/>
  <c r="K56" i="7"/>
  <c r="K55" i="7"/>
  <c r="K54" i="7"/>
  <c r="K53" i="7"/>
  <c r="K52" i="7"/>
  <c r="K51" i="7"/>
  <c r="K50" i="7"/>
  <c r="K48" i="7"/>
  <c r="K47" i="7"/>
  <c r="K46" i="7"/>
  <c r="K45" i="7"/>
  <c r="K44" i="7"/>
  <c r="K43" i="7"/>
  <c r="J42" i="7"/>
  <c r="I42" i="7"/>
  <c r="H42" i="7"/>
  <c r="G42" i="7"/>
  <c r="F42" i="7"/>
  <c r="E42" i="7"/>
  <c r="D42" i="7"/>
  <c r="K41" i="7"/>
  <c r="K40" i="7"/>
  <c r="K39" i="7"/>
  <c r="K38" i="7"/>
  <c r="J37" i="7"/>
  <c r="I37" i="7"/>
  <c r="H37" i="7"/>
  <c r="G37" i="7"/>
  <c r="F37" i="7"/>
  <c r="E37" i="7"/>
  <c r="D37" i="7"/>
  <c r="K35" i="7"/>
  <c r="K34" i="7"/>
  <c r="K33" i="7"/>
  <c r="J32" i="7"/>
  <c r="I32" i="7"/>
  <c r="H32" i="7"/>
  <c r="G32" i="7"/>
  <c r="F32" i="7"/>
  <c r="E32" i="7"/>
  <c r="D32" i="7"/>
  <c r="K30" i="7"/>
  <c r="K29" i="7"/>
  <c r="J28" i="7"/>
  <c r="I28" i="7"/>
  <c r="H28" i="7"/>
  <c r="G28" i="7"/>
  <c r="F28" i="7"/>
  <c r="E28" i="7"/>
  <c r="D28" i="7"/>
  <c r="K27" i="7"/>
  <c r="K25" i="7"/>
  <c r="K24" i="7"/>
  <c r="J23" i="7"/>
  <c r="I23" i="7"/>
  <c r="H23" i="7"/>
  <c r="G23" i="7"/>
  <c r="F23" i="7"/>
  <c r="E23" i="7"/>
  <c r="D23" i="7"/>
  <c r="K22" i="7"/>
  <c r="J21" i="7"/>
  <c r="I21" i="7"/>
  <c r="H21" i="7"/>
  <c r="G21" i="7"/>
  <c r="F21" i="7"/>
  <c r="E21" i="7"/>
  <c r="D21" i="7"/>
  <c r="K20" i="7"/>
  <c r="K19" i="7"/>
  <c r="J18" i="7"/>
  <c r="J9" i="7" s="1"/>
  <c r="I18" i="7"/>
  <c r="H18" i="7"/>
  <c r="G18" i="7"/>
  <c r="F18" i="7"/>
  <c r="E18" i="7"/>
  <c r="D18" i="7"/>
  <c r="K17" i="7"/>
  <c r="K16" i="7"/>
  <c r="J15" i="7"/>
  <c r="I15" i="7"/>
  <c r="H15" i="7"/>
  <c r="G15" i="7"/>
  <c r="F15" i="7"/>
  <c r="E15" i="7"/>
  <c r="D15" i="7"/>
  <c r="K14" i="7"/>
  <c r="J13" i="7"/>
  <c r="I13" i="7"/>
  <c r="H13" i="7"/>
  <c r="G13" i="7"/>
  <c r="F13" i="7"/>
  <c r="E13" i="7"/>
  <c r="D13" i="7"/>
  <c r="K12" i="7"/>
  <c r="K11" i="7"/>
  <c r="E9" i="7"/>
  <c r="J8" i="7" l="1"/>
  <c r="F36" i="7"/>
  <c r="F31" i="7" s="1"/>
  <c r="H36" i="7"/>
  <c r="H31" i="7" s="1"/>
  <c r="E75" i="7"/>
  <c r="K75" i="7" s="1"/>
  <c r="J36" i="7"/>
  <c r="I9" i="7"/>
  <c r="I8" i="7" s="1"/>
  <c r="E8" i="7"/>
  <c r="K87" i="7"/>
  <c r="F9" i="7"/>
  <c r="F8" i="7" s="1"/>
  <c r="K21" i="7"/>
  <c r="D9" i="7"/>
  <c r="D8" i="7" s="1"/>
  <c r="G36" i="7"/>
  <c r="G31" i="7" s="1"/>
  <c r="D36" i="7"/>
  <c r="K61" i="7"/>
  <c r="K69" i="7"/>
  <c r="H9" i="7"/>
  <c r="H8" i="7" s="1"/>
  <c r="K15" i="7"/>
  <c r="K37" i="7"/>
  <c r="I36" i="7"/>
  <c r="I31" i="7" s="1"/>
  <c r="G9" i="7"/>
  <c r="G8" i="7" s="1"/>
  <c r="E36" i="7"/>
  <c r="K42" i="7"/>
  <c r="K49" i="7"/>
  <c r="K59" i="7"/>
  <c r="K73" i="7"/>
  <c r="K76" i="7"/>
  <c r="K85" i="7"/>
  <c r="K13" i="7"/>
  <c r="K18" i="7"/>
  <c r="K23" i="7"/>
  <c r="K28" i="7"/>
  <c r="K32" i="7"/>
  <c r="J31" i="7"/>
  <c r="K10" i="7"/>
  <c r="D68" i="7"/>
  <c r="J89" i="7" l="1"/>
  <c r="J91" i="7" s="1"/>
  <c r="H89" i="7"/>
  <c r="H91" i="7" s="1"/>
  <c r="I89" i="7"/>
  <c r="I91" i="7" s="1"/>
  <c r="E31" i="7"/>
  <c r="E89" i="7" s="1"/>
  <c r="E91" i="7" s="1"/>
  <c r="K9" i="7"/>
  <c r="G89" i="7"/>
  <c r="G91" i="7" s="1"/>
  <c r="F89" i="7"/>
  <c r="F91" i="7" s="1"/>
  <c r="K36" i="7"/>
  <c r="K8" i="7"/>
  <c r="D31" i="7"/>
  <c r="K68" i="7"/>
  <c r="K31" i="7" l="1"/>
  <c r="D89" i="7"/>
  <c r="D91" i="7" l="1"/>
  <c r="K91" i="7" s="1"/>
  <c r="K89" i="7"/>
</calcChain>
</file>

<file path=xl/sharedStrings.xml><?xml version="1.0" encoding="utf-8"?>
<sst xmlns="http://schemas.openxmlformats.org/spreadsheetml/2006/main" count="108" uniqueCount="106">
  <si>
    <t>RED.BR.</t>
  </si>
  <si>
    <t>RČN</t>
  </si>
  <si>
    <t>OPIS</t>
  </si>
  <si>
    <t>GRADSKI PRORAČUN</t>
  </si>
  <si>
    <t>VLASTITA SREDSTVA</t>
  </si>
  <si>
    <t>SREDSTVA ZA POSEBNE NAMJENE</t>
  </si>
  <si>
    <t>DONACIJE</t>
  </si>
  <si>
    <t>POMOĆI</t>
  </si>
  <si>
    <t>PRIHODI</t>
  </si>
  <si>
    <t>3
4</t>
  </si>
  <si>
    <t>POMOĆI OD INOZ. SUBJEK.
I SUB. UNUTAR OPĆE DRŽ.</t>
  </si>
  <si>
    <t>RASHODI</t>
  </si>
  <si>
    <t>RASHODI ZA ZAPOSLENE</t>
  </si>
  <si>
    <t>MATERIJALNI RASHODI</t>
  </si>
  <si>
    <t>NAKNADE TROŠ.</t>
  </si>
  <si>
    <t>Službena putovanja</t>
  </si>
  <si>
    <t>Stručno usavršavanje</t>
  </si>
  <si>
    <t>L.v., nak. os. aut. za sl. svrhe</t>
  </si>
  <si>
    <t>RAS. ZA MATER. I ENER.</t>
  </si>
  <si>
    <t>Energija</t>
  </si>
  <si>
    <t>Sitan inventar</t>
  </si>
  <si>
    <t>Služ. radna i z. odjeća</t>
  </si>
  <si>
    <t>RASHODI ZA USLUGE</t>
  </si>
  <si>
    <t>Tekuće i invest. odr.</t>
  </si>
  <si>
    <t>Komunalne usluge</t>
  </si>
  <si>
    <t>Zakupnine i najamnine</t>
  </si>
  <si>
    <t>Intelek. i osobne us.</t>
  </si>
  <si>
    <t>Računalne usluge</t>
  </si>
  <si>
    <t>Ostale usluge</t>
  </si>
  <si>
    <t>OSTALI NESPOM. RASHODI</t>
  </si>
  <si>
    <t>Naknade za rad pred. tij. - ŠO</t>
  </si>
  <si>
    <t>Reprezentacija</t>
  </si>
  <si>
    <t>Članarine</t>
  </si>
  <si>
    <t>FINANCIJSKI RASHODI</t>
  </si>
  <si>
    <t>OSTALI FIN. RASHODI</t>
  </si>
  <si>
    <t>POSTROJENJA I OPREMA</t>
  </si>
  <si>
    <t>Ured. oprema i nam.</t>
  </si>
  <si>
    <t>Komunikacijska oprema</t>
  </si>
  <si>
    <t>KNJIGE</t>
  </si>
  <si>
    <t>Zatezne kamate</t>
  </si>
  <si>
    <t>STROJARSKA TEHNIČKA ŠKOLA FAUSTA VRANČIĆA, ZAGREB</t>
  </si>
  <si>
    <t xml:space="preserve">u kn, bez lp                                                                                                                                                                                                                                                   </t>
  </si>
  <si>
    <t>Ravnatelj:</t>
  </si>
  <si>
    <t>Voditelj računovodstva:</t>
  </si>
  <si>
    <t>Dubravko Diklić, dipl.ing.</t>
  </si>
  <si>
    <t>UKUPNO</t>
  </si>
  <si>
    <t>Vesna Matić, dipl.oecc</t>
  </si>
  <si>
    <t>POMOĆI OD EU</t>
  </si>
  <si>
    <t>Direktne pomoći od EU</t>
  </si>
  <si>
    <t>POMOĆ OD EU</t>
  </si>
  <si>
    <t>Uplate pomoći preko drž. institucija</t>
  </si>
  <si>
    <t>Kapitlne pomoći</t>
  </si>
  <si>
    <t>PRIHODI PO POS. PROPISIMA</t>
  </si>
  <si>
    <t>Prihodi po pos. propisima</t>
  </si>
  <si>
    <t>PRIHODI OD VLASTITE DJELATNOSI</t>
  </si>
  <si>
    <t xml:space="preserve">Prihodi od vlastite djelatnosti    </t>
  </si>
  <si>
    <t>Tek. donacije</t>
  </si>
  <si>
    <t>PRIHODI OD GRADSKOG PRORAČUNA</t>
  </si>
  <si>
    <t>Prihodi za red. djel.</t>
  </si>
  <si>
    <t>Prihodi za kap. djel.</t>
  </si>
  <si>
    <t>Rashodi za zaposlene</t>
  </si>
  <si>
    <t>Doprinosi na plaće</t>
  </si>
  <si>
    <t>Uredski mater.</t>
  </si>
  <si>
    <t>Mat. i dij. za tek. i inv. održavanje</t>
  </si>
  <si>
    <t>Usl. tel., faxa, pošte</t>
  </si>
  <si>
    <t>Usluge promidžbe i inform.</t>
  </si>
  <si>
    <t>Zdravstvene i veter. usluge</t>
  </si>
  <si>
    <t>Premije osiguranja i osiguranja učenika</t>
  </si>
  <si>
    <t>Usluge banaka</t>
  </si>
  <si>
    <t>NAKNADE GRAĐANIMA</t>
  </si>
  <si>
    <t>Za školske udžbenike</t>
  </si>
  <si>
    <t>NEFINANCIJSKA IMOVINE</t>
  </si>
  <si>
    <t>Poslovni objekti</t>
  </si>
  <si>
    <t>Instr., uređ. i stroj.</t>
  </si>
  <si>
    <t>Knjige u knjžnici i DVD</t>
  </si>
  <si>
    <t>ULAGANJA U RAČUN. I PROG.</t>
  </si>
  <si>
    <t>Preneseni VIŠAK/MANJAK iz prethodnog razdoblja</t>
  </si>
  <si>
    <t>UKUPNI VIŠAK/MANJAK</t>
  </si>
  <si>
    <t>Oprema za održavanje i zaštitu</t>
  </si>
  <si>
    <t>Instrumenti, uređaji i strojevi</t>
  </si>
  <si>
    <t>Sportska i glazbena oprema</t>
  </si>
  <si>
    <t>Kapitalne donacije</t>
  </si>
  <si>
    <t>POMOĆI OD IZVANPROR. KORISNIKA</t>
  </si>
  <si>
    <t>POMOĆ OD 
NENADLEŽNIH PROR.</t>
  </si>
  <si>
    <t>Plaće i ostalo ( ŽSV, stručni ispiti, drž. natjecanja )</t>
  </si>
  <si>
    <t>Naknade troš. osobama izvan rad. odnosa</t>
  </si>
  <si>
    <t>Računalni programi</t>
  </si>
  <si>
    <t>Pristojbe i naknade</t>
  </si>
  <si>
    <t>Kapitalne pomoći od EU</t>
  </si>
  <si>
    <t xml:space="preserve">Kapitalne pomoći </t>
  </si>
  <si>
    <t>Plaće bruto</t>
  </si>
  <si>
    <t>Predsjednik ŠO:</t>
  </si>
  <si>
    <t>Ana Vojvodić, prof.</t>
  </si>
  <si>
    <t>PRODAJA NEFIN. IMOVINE</t>
  </si>
  <si>
    <t>Nastavni materijal i sl.</t>
  </si>
  <si>
    <t>Neg. Tečajne razlike</t>
  </si>
  <si>
    <t>NENADLEŽAN PRORAČUN</t>
  </si>
  <si>
    <t>Prijevoz zaposlenika</t>
  </si>
  <si>
    <t>Tekuće pomoći od HZZ-a-sufinanciranje zapošljav.</t>
  </si>
  <si>
    <t>Ostalo-od toga RCK 200.000</t>
  </si>
  <si>
    <t>Ur.br.:251-95-19-01-01</t>
  </si>
  <si>
    <t>VIŠAK/MANJAK tekućeg razdoblja</t>
  </si>
  <si>
    <t xml:space="preserve">                 FINANCIJSKI PLAN ZA 2020. g</t>
  </si>
  <si>
    <t>Klasa:602-03/19-01/53</t>
  </si>
  <si>
    <t xml:space="preserve">                  Na sjednici ŠO, dana 19.12.2019. usvojen je</t>
  </si>
  <si>
    <t>U Zagrebu, 19.12.2019.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</si>
</sst>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3" fontId="2" fillId="0" borderId="1" xfId="0" applyNumberFormat="1" applyFont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3" fontId="3" fillId="3" borderId="1" xfId="0" applyNumberFormat="1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Font="1" applyProtection="1"/>
    <xf numFmtId="0" fontId="1" fillId="0" borderId="0" xfId="0" applyFont="1" applyProtection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3" fontId="2" fillId="0" borderId="1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12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tabSelected="1" zoomScaleNormal="100" workbookViewId="0">
      <pane ySplit="6" topLeftCell="A88" activePane="bottomLeft" state="frozen"/>
      <selection pane="bottomLeft" activeCell="C99" sqref="C99"/>
    </sheetView>
  </sheetViews>
  <sheetFormatPr defaultRowHeight="15" x14ac:dyDescent="0.25"/>
  <cols>
    <col min="1" max="1" width="4.85546875" style="28" customWidth="1"/>
    <col min="2" max="2" width="6.42578125" style="29" customWidth="1"/>
    <col min="3" max="3" width="24.28515625" style="19" customWidth="1"/>
    <col min="4" max="10" width="12.7109375" style="19" customWidth="1"/>
    <col min="11" max="11" width="15.28515625" style="19" customWidth="1"/>
    <col min="12" max="16384" width="9.140625" style="19"/>
  </cols>
  <sheetData>
    <row r="1" spans="1:11" s="6" customFormat="1" ht="15.75" x14ac:dyDescent="0.25">
      <c r="A1" s="4" t="s">
        <v>40</v>
      </c>
      <c r="B1" s="5"/>
    </row>
    <row r="2" spans="1:11" s="6" customFormat="1" ht="15.75" x14ac:dyDescent="0.25">
      <c r="A2" s="4"/>
      <c r="B2" s="5"/>
    </row>
    <row r="3" spans="1:11" s="6" customFormat="1" ht="15.75" x14ac:dyDescent="0.25">
      <c r="A3" s="4"/>
      <c r="B3" s="5"/>
      <c r="E3" s="6" t="s">
        <v>104</v>
      </c>
    </row>
    <row r="4" spans="1:11" s="6" customFormat="1" ht="18.75" x14ac:dyDescent="0.3">
      <c r="A4" s="39" t="s">
        <v>102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6" customFormat="1" x14ac:dyDescent="0.25">
      <c r="A5" s="14"/>
      <c r="B5" s="5"/>
      <c r="K5" s="6" t="s">
        <v>41</v>
      </c>
    </row>
    <row r="6" spans="1:11" s="18" customFormat="1" ht="45" customHeight="1" x14ac:dyDescent="0.25">
      <c r="A6" s="15" t="s">
        <v>0</v>
      </c>
      <c r="B6" s="16" t="s">
        <v>1</v>
      </c>
      <c r="C6" s="17" t="s">
        <v>2</v>
      </c>
      <c r="D6" s="16" t="s">
        <v>96</v>
      </c>
      <c r="E6" s="16" t="s">
        <v>3</v>
      </c>
      <c r="F6" s="16" t="s">
        <v>4</v>
      </c>
      <c r="G6" s="16" t="s">
        <v>5</v>
      </c>
      <c r="H6" s="16" t="s">
        <v>7</v>
      </c>
      <c r="I6" s="16" t="s">
        <v>6</v>
      </c>
      <c r="J6" s="16" t="s">
        <v>93</v>
      </c>
      <c r="K6" s="16" t="s">
        <v>45</v>
      </c>
    </row>
    <row r="7" spans="1:11" s="6" customFormat="1" x14ac:dyDescent="0.25">
      <c r="A7" s="14"/>
      <c r="B7" s="5"/>
    </row>
    <row r="8" spans="1:11" ht="31.5" customHeight="1" x14ac:dyDescent="0.25">
      <c r="A8" s="8">
        <v>1</v>
      </c>
      <c r="B8" s="9">
        <v>6</v>
      </c>
      <c r="C8" s="10" t="s">
        <v>8</v>
      </c>
      <c r="D8" s="11">
        <f t="shared" ref="D8:J8" si="0">SUM(D9,D21,D23,D25,D28)</f>
        <v>12100000</v>
      </c>
      <c r="E8" s="11">
        <f t="shared" si="0"/>
        <v>1074000</v>
      </c>
      <c r="F8" s="11">
        <f t="shared" si="0"/>
        <v>180000</v>
      </c>
      <c r="G8" s="11">
        <f t="shared" si="0"/>
        <v>60000</v>
      </c>
      <c r="H8" s="11">
        <f t="shared" si="0"/>
        <v>269000</v>
      </c>
      <c r="I8" s="11">
        <f t="shared" si="0"/>
        <v>150000</v>
      </c>
      <c r="J8" s="11">
        <f t="shared" si="0"/>
        <v>0</v>
      </c>
      <c r="K8" s="30">
        <f>SUM(D8:J8)</f>
        <v>13833000</v>
      </c>
    </row>
    <row r="9" spans="1:11" ht="31.5" customHeight="1" x14ac:dyDescent="0.25">
      <c r="A9" s="8">
        <v>2</v>
      </c>
      <c r="B9" s="9">
        <v>63</v>
      </c>
      <c r="C9" s="12" t="s">
        <v>10</v>
      </c>
      <c r="D9" s="11">
        <f t="shared" ref="D9:J9" si="1">SUM(D10,D13,D15,D18)</f>
        <v>12100000</v>
      </c>
      <c r="E9" s="11">
        <f t="shared" si="1"/>
        <v>0</v>
      </c>
      <c r="F9" s="11">
        <f t="shared" si="1"/>
        <v>0</v>
      </c>
      <c r="G9" s="11">
        <f t="shared" si="1"/>
        <v>0</v>
      </c>
      <c r="H9" s="11">
        <f t="shared" si="1"/>
        <v>269000</v>
      </c>
      <c r="I9" s="11">
        <f t="shared" si="1"/>
        <v>0</v>
      </c>
      <c r="J9" s="11">
        <f t="shared" si="1"/>
        <v>0</v>
      </c>
      <c r="K9" s="30">
        <f t="shared" ref="K9" si="2">SUM(D9:J9)</f>
        <v>12369000</v>
      </c>
    </row>
    <row r="10" spans="1:11" ht="31.5" customHeight="1" x14ac:dyDescent="0.25">
      <c r="A10" s="8">
        <v>3</v>
      </c>
      <c r="B10" s="9">
        <v>632</v>
      </c>
      <c r="C10" s="12" t="s">
        <v>47</v>
      </c>
      <c r="D10" s="11">
        <f>SUM(D11,D12)</f>
        <v>0</v>
      </c>
      <c r="E10" s="11">
        <f t="shared" ref="E10:J10" si="3">SUM(E11,E12)</f>
        <v>0</v>
      </c>
      <c r="F10" s="11">
        <f t="shared" si="3"/>
        <v>0</v>
      </c>
      <c r="G10" s="11">
        <f t="shared" si="3"/>
        <v>0</v>
      </c>
      <c r="H10" s="11">
        <f t="shared" si="3"/>
        <v>123000</v>
      </c>
      <c r="I10" s="11">
        <f t="shared" si="3"/>
        <v>0</v>
      </c>
      <c r="J10" s="11">
        <f t="shared" si="3"/>
        <v>0</v>
      </c>
      <c r="K10" s="30">
        <f t="shared" ref="K10" si="4">SUM(D10:J10)</f>
        <v>123000</v>
      </c>
    </row>
    <row r="11" spans="1:11" ht="31.5" customHeight="1" x14ac:dyDescent="0.25">
      <c r="A11" s="2">
        <v>4</v>
      </c>
      <c r="B11" s="1">
        <v>6323</v>
      </c>
      <c r="C11" s="3" t="s">
        <v>48</v>
      </c>
      <c r="D11" s="7"/>
      <c r="E11" s="7"/>
      <c r="F11" s="7"/>
      <c r="G11" s="7"/>
      <c r="H11" s="7">
        <v>37000</v>
      </c>
      <c r="I11" s="7"/>
      <c r="J11" s="7"/>
      <c r="K11" s="31">
        <f>SUM(D11:J11)</f>
        <v>37000</v>
      </c>
    </row>
    <row r="12" spans="1:11" ht="31.5" customHeight="1" x14ac:dyDescent="0.25">
      <c r="A12" s="2">
        <v>5</v>
      </c>
      <c r="B12" s="1">
        <v>6324</v>
      </c>
      <c r="C12" s="3" t="s">
        <v>88</v>
      </c>
      <c r="D12" s="7"/>
      <c r="E12" s="7"/>
      <c r="F12" s="7"/>
      <c r="G12" s="7"/>
      <c r="H12" s="7">
        <v>86000</v>
      </c>
      <c r="I12" s="7"/>
      <c r="J12" s="7"/>
      <c r="K12" s="31">
        <f t="shared" ref="K12" si="5">SUM(D12:J12)</f>
        <v>86000</v>
      </c>
    </row>
    <row r="13" spans="1:11" ht="31.5" customHeight="1" x14ac:dyDescent="0.25">
      <c r="A13" s="8">
        <v>6</v>
      </c>
      <c r="B13" s="9">
        <v>634</v>
      </c>
      <c r="C13" s="12" t="s">
        <v>82</v>
      </c>
      <c r="D13" s="11">
        <f>SUM(D14)</f>
        <v>0</v>
      </c>
      <c r="E13" s="11">
        <f t="shared" ref="E13:J13" si="6">SUM(E14)</f>
        <v>0</v>
      </c>
      <c r="F13" s="11">
        <f t="shared" si="6"/>
        <v>0</v>
      </c>
      <c r="G13" s="11">
        <f t="shared" si="6"/>
        <v>0</v>
      </c>
      <c r="H13" s="11">
        <f t="shared" si="6"/>
        <v>0</v>
      </c>
      <c r="I13" s="11">
        <f t="shared" si="6"/>
        <v>0</v>
      </c>
      <c r="J13" s="11">
        <f t="shared" si="6"/>
        <v>0</v>
      </c>
      <c r="K13" s="30">
        <f t="shared" ref="K13" si="7">SUM(D13:J13)</f>
        <v>0</v>
      </c>
    </row>
    <row r="14" spans="1:11" s="23" customFormat="1" ht="31.5" customHeight="1" x14ac:dyDescent="0.25">
      <c r="A14" s="35">
        <v>7</v>
      </c>
      <c r="B14" s="36">
        <v>6341</v>
      </c>
      <c r="C14" s="37" t="s">
        <v>98</v>
      </c>
      <c r="D14" s="7"/>
      <c r="E14" s="7"/>
      <c r="F14" s="7"/>
      <c r="G14" s="7"/>
      <c r="H14" s="7"/>
      <c r="I14" s="7"/>
      <c r="J14" s="7"/>
      <c r="K14" s="31">
        <f t="shared" ref="K14" si="8">SUM(D14:J14)</f>
        <v>0</v>
      </c>
    </row>
    <row r="15" spans="1:11" ht="31.5" customHeight="1" x14ac:dyDescent="0.25">
      <c r="A15" s="8">
        <v>8</v>
      </c>
      <c r="B15" s="9">
        <v>636</v>
      </c>
      <c r="C15" s="12" t="s">
        <v>83</v>
      </c>
      <c r="D15" s="11">
        <f t="shared" ref="D15:J15" si="9">SUM(D16,D17)</f>
        <v>12100000</v>
      </c>
      <c r="E15" s="11">
        <f t="shared" si="9"/>
        <v>0</v>
      </c>
      <c r="F15" s="11">
        <f t="shared" si="9"/>
        <v>0</v>
      </c>
      <c r="G15" s="11">
        <f t="shared" si="9"/>
        <v>0</v>
      </c>
      <c r="H15" s="11">
        <f t="shared" si="9"/>
        <v>0</v>
      </c>
      <c r="I15" s="11">
        <f t="shared" si="9"/>
        <v>0</v>
      </c>
      <c r="J15" s="11">
        <f t="shared" si="9"/>
        <v>0</v>
      </c>
      <c r="K15" s="30">
        <f t="shared" ref="K15" si="10">SUM(D15:J15)</f>
        <v>12100000</v>
      </c>
    </row>
    <row r="16" spans="1:11" s="23" customFormat="1" ht="31.5" customHeight="1" x14ac:dyDescent="0.25">
      <c r="A16" s="35">
        <v>9</v>
      </c>
      <c r="B16" s="36">
        <v>6361</v>
      </c>
      <c r="C16" s="37" t="s">
        <v>84</v>
      </c>
      <c r="D16" s="7">
        <v>12100000</v>
      </c>
      <c r="E16" s="7"/>
      <c r="F16" s="7"/>
      <c r="G16" s="7"/>
      <c r="H16" s="7"/>
      <c r="I16" s="7"/>
      <c r="J16" s="7"/>
      <c r="K16" s="31">
        <f t="shared" ref="K16" si="11">SUM(D16:J16)</f>
        <v>12100000</v>
      </c>
    </row>
    <row r="17" spans="1:11" s="23" customFormat="1" ht="31.5" customHeight="1" x14ac:dyDescent="0.25">
      <c r="A17" s="35">
        <v>10</v>
      </c>
      <c r="B17" s="36">
        <v>6362</v>
      </c>
      <c r="C17" s="37" t="s">
        <v>89</v>
      </c>
      <c r="D17" s="7"/>
      <c r="E17" s="7"/>
      <c r="F17" s="7"/>
      <c r="G17" s="7"/>
      <c r="H17" s="7"/>
      <c r="I17" s="7"/>
      <c r="J17" s="7"/>
      <c r="K17" s="31">
        <f t="shared" ref="K17" si="12">SUM(D17:J17)</f>
        <v>0</v>
      </c>
    </row>
    <row r="18" spans="1:11" ht="31.5" customHeight="1" x14ac:dyDescent="0.25">
      <c r="A18" s="8">
        <v>11</v>
      </c>
      <c r="B18" s="9">
        <v>638</v>
      </c>
      <c r="C18" s="12" t="s">
        <v>49</v>
      </c>
      <c r="D18" s="11">
        <f t="shared" ref="D18:J18" si="13">SUM(D19,D20)</f>
        <v>0</v>
      </c>
      <c r="E18" s="11">
        <f t="shared" si="13"/>
        <v>0</v>
      </c>
      <c r="F18" s="11">
        <f t="shared" si="13"/>
        <v>0</v>
      </c>
      <c r="G18" s="11">
        <f t="shared" si="13"/>
        <v>0</v>
      </c>
      <c r="H18" s="11">
        <f t="shared" si="13"/>
        <v>146000</v>
      </c>
      <c r="I18" s="11">
        <f t="shared" si="13"/>
        <v>0</v>
      </c>
      <c r="J18" s="11">
        <f t="shared" si="13"/>
        <v>0</v>
      </c>
      <c r="K18" s="30">
        <f t="shared" ref="K18" si="14">SUM(D18:J18)</f>
        <v>146000</v>
      </c>
    </row>
    <row r="19" spans="1:11" s="23" customFormat="1" ht="31.5" customHeight="1" x14ac:dyDescent="0.25">
      <c r="A19" s="35">
        <v>12</v>
      </c>
      <c r="B19" s="36">
        <v>6381</v>
      </c>
      <c r="C19" s="37" t="s">
        <v>50</v>
      </c>
      <c r="D19" s="7"/>
      <c r="E19" s="7"/>
      <c r="F19" s="7"/>
      <c r="G19" s="7"/>
      <c r="H19" s="7">
        <v>146000</v>
      </c>
      <c r="I19" s="7"/>
      <c r="J19" s="7"/>
      <c r="K19" s="31">
        <f t="shared" ref="K19" si="15">SUM(D19:J19)</f>
        <v>146000</v>
      </c>
    </row>
    <row r="20" spans="1:11" s="23" customFormat="1" ht="31.5" customHeight="1" x14ac:dyDescent="0.25">
      <c r="A20" s="35">
        <v>13</v>
      </c>
      <c r="B20" s="36">
        <v>6382</v>
      </c>
      <c r="C20" s="37" t="s">
        <v>51</v>
      </c>
      <c r="D20" s="7"/>
      <c r="E20" s="7"/>
      <c r="F20" s="7"/>
      <c r="G20" s="7"/>
      <c r="H20" s="7"/>
      <c r="I20" s="7"/>
      <c r="J20" s="7"/>
      <c r="K20" s="31">
        <f t="shared" ref="K20" si="16">SUM(D20:J20)</f>
        <v>0</v>
      </c>
    </row>
    <row r="21" spans="1:11" ht="31.5" customHeight="1" x14ac:dyDescent="0.25">
      <c r="A21" s="8">
        <v>14</v>
      </c>
      <c r="B21" s="9">
        <v>652</v>
      </c>
      <c r="C21" s="12" t="s">
        <v>52</v>
      </c>
      <c r="D21" s="11">
        <f>SUM(D22)</f>
        <v>0</v>
      </c>
      <c r="E21" s="11">
        <f t="shared" ref="E21:J21" si="17">SUM(E22)</f>
        <v>0</v>
      </c>
      <c r="F21" s="11">
        <f t="shared" si="17"/>
        <v>0</v>
      </c>
      <c r="G21" s="11">
        <f t="shared" si="17"/>
        <v>60000</v>
      </c>
      <c r="H21" s="11">
        <f t="shared" si="17"/>
        <v>0</v>
      </c>
      <c r="I21" s="11">
        <f t="shared" si="17"/>
        <v>0</v>
      </c>
      <c r="J21" s="11">
        <f t="shared" si="17"/>
        <v>0</v>
      </c>
      <c r="K21" s="30">
        <f t="shared" ref="K21" si="18">SUM(D21:J21)</f>
        <v>60000</v>
      </c>
    </row>
    <row r="22" spans="1:11" s="23" customFormat="1" ht="31.5" customHeight="1" x14ac:dyDescent="0.25">
      <c r="A22" s="35">
        <v>15</v>
      </c>
      <c r="B22" s="36">
        <v>6526</v>
      </c>
      <c r="C22" s="37" t="s">
        <v>53</v>
      </c>
      <c r="D22" s="7"/>
      <c r="E22" s="7"/>
      <c r="F22" s="7"/>
      <c r="G22" s="7">
        <v>60000</v>
      </c>
      <c r="H22" s="7"/>
      <c r="I22" s="7"/>
      <c r="J22" s="7"/>
      <c r="K22" s="31">
        <f t="shared" ref="K22" si="19">SUM(D22:J22)</f>
        <v>60000</v>
      </c>
    </row>
    <row r="23" spans="1:11" s="24" customFormat="1" ht="31.5" customHeight="1" x14ac:dyDescent="0.25">
      <c r="A23" s="8">
        <v>16</v>
      </c>
      <c r="B23" s="13">
        <v>661</v>
      </c>
      <c r="C23" s="12" t="s">
        <v>54</v>
      </c>
      <c r="D23" s="11">
        <f>SUM(D24)</f>
        <v>0</v>
      </c>
      <c r="E23" s="11">
        <f t="shared" ref="E23:J23" si="20">SUM(E24)</f>
        <v>0</v>
      </c>
      <c r="F23" s="11">
        <f t="shared" si="20"/>
        <v>180000</v>
      </c>
      <c r="G23" s="11">
        <f t="shared" si="20"/>
        <v>0</v>
      </c>
      <c r="H23" s="11">
        <f t="shared" si="20"/>
        <v>0</v>
      </c>
      <c r="I23" s="11">
        <f t="shared" si="20"/>
        <v>0</v>
      </c>
      <c r="J23" s="11">
        <f t="shared" si="20"/>
        <v>0</v>
      </c>
      <c r="K23" s="30">
        <f t="shared" ref="K23" si="21">SUM(D23:J23)</f>
        <v>180000</v>
      </c>
    </row>
    <row r="24" spans="1:11" ht="31.5" customHeight="1" x14ac:dyDescent="0.25">
      <c r="A24" s="2">
        <v>17</v>
      </c>
      <c r="B24" s="1">
        <v>6615</v>
      </c>
      <c r="C24" s="3" t="s">
        <v>55</v>
      </c>
      <c r="D24" s="7"/>
      <c r="E24" s="7"/>
      <c r="F24" s="7">
        <v>180000</v>
      </c>
      <c r="G24" s="7"/>
      <c r="H24" s="7"/>
      <c r="I24" s="7"/>
      <c r="J24" s="7"/>
      <c r="K24" s="31">
        <f t="shared" ref="K24" si="22">SUM(D24:J24)</f>
        <v>180000</v>
      </c>
    </row>
    <row r="25" spans="1:11" s="24" customFormat="1" ht="31.5" customHeight="1" x14ac:dyDescent="0.25">
      <c r="A25" s="8">
        <v>18</v>
      </c>
      <c r="B25" s="13">
        <v>663</v>
      </c>
      <c r="C25" s="12" t="s">
        <v>6</v>
      </c>
      <c r="D25" s="11">
        <f>SUM(D26:D27)</f>
        <v>0</v>
      </c>
      <c r="E25" s="11">
        <f t="shared" ref="E25:J25" si="23">SUM(E26:E27)</f>
        <v>0</v>
      </c>
      <c r="F25" s="11">
        <f t="shared" si="23"/>
        <v>0</v>
      </c>
      <c r="G25" s="11">
        <f t="shared" si="23"/>
        <v>0</v>
      </c>
      <c r="H25" s="11">
        <f t="shared" si="23"/>
        <v>0</v>
      </c>
      <c r="I25" s="11">
        <f t="shared" si="23"/>
        <v>150000</v>
      </c>
      <c r="J25" s="11">
        <f t="shared" si="23"/>
        <v>0</v>
      </c>
      <c r="K25" s="30">
        <f t="shared" ref="K25:K26" si="24">SUM(D25:J25)</f>
        <v>150000</v>
      </c>
    </row>
    <row r="26" spans="1:11" s="23" customFormat="1" ht="31.5" customHeight="1" x14ac:dyDescent="0.25">
      <c r="A26" s="35">
        <v>19</v>
      </c>
      <c r="B26" s="36">
        <v>6631</v>
      </c>
      <c r="C26" s="37" t="s">
        <v>56</v>
      </c>
      <c r="D26" s="7"/>
      <c r="E26" s="7"/>
      <c r="F26" s="7"/>
      <c r="G26" s="7"/>
      <c r="H26" s="7"/>
      <c r="I26" s="7">
        <v>150000</v>
      </c>
      <c r="J26" s="7"/>
      <c r="K26" s="31">
        <f t="shared" si="24"/>
        <v>150000</v>
      </c>
    </row>
    <row r="27" spans="1:11" s="23" customFormat="1" ht="31.5" customHeight="1" x14ac:dyDescent="0.25">
      <c r="A27" s="35">
        <v>20</v>
      </c>
      <c r="B27" s="36">
        <v>6632</v>
      </c>
      <c r="C27" s="37" t="s">
        <v>81</v>
      </c>
      <c r="D27" s="7"/>
      <c r="E27" s="7"/>
      <c r="F27" s="7"/>
      <c r="G27" s="7"/>
      <c r="H27" s="7"/>
      <c r="I27" s="7"/>
      <c r="J27" s="7"/>
      <c r="K27" s="31">
        <f t="shared" ref="K27" si="25">SUM(D27:J27)</f>
        <v>0</v>
      </c>
    </row>
    <row r="28" spans="1:11" s="24" customFormat="1" ht="31.5" customHeight="1" x14ac:dyDescent="0.25">
      <c r="A28" s="8">
        <v>21</v>
      </c>
      <c r="B28" s="13">
        <v>671</v>
      </c>
      <c r="C28" s="12" t="s">
        <v>57</v>
      </c>
      <c r="D28" s="11">
        <f t="shared" ref="D28:J28" si="26">SUM(D29,D30)</f>
        <v>0</v>
      </c>
      <c r="E28" s="11">
        <f t="shared" si="26"/>
        <v>1074000</v>
      </c>
      <c r="F28" s="11">
        <f t="shared" si="26"/>
        <v>0</v>
      </c>
      <c r="G28" s="11">
        <f t="shared" si="26"/>
        <v>0</v>
      </c>
      <c r="H28" s="11">
        <f t="shared" si="26"/>
        <v>0</v>
      </c>
      <c r="I28" s="11">
        <f t="shared" si="26"/>
        <v>0</v>
      </c>
      <c r="J28" s="11">
        <f t="shared" si="26"/>
        <v>0</v>
      </c>
      <c r="K28" s="30">
        <f t="shared" ref="K28" si="27">SUM(D28:J28)</f>
        <v>1074000</v>
      </c>
    </row>
    <row r="29" spans="1:11" ht="31.5" customHeight="1" x14ac:dyDescent="0.25">
      <c r="A29" s="2">
        <v>22</v>
      </c>
      <c r="B29" s="1">
        <v>6711</v>
      </c>
      <c r="C29" s="3" t="s">
        <v>58</v>
      </c>
      <c r="D29" s="7"/>
      <c r="E29" s="7">
        <v>1069000</v>
      </c>
      <c r="F29" s="7"/>
      <c r="G29" s="7"/>
      <c r="H29" s="7"/>
      <c r="I29" s="7"/>
      <c r="J29" s="7"/>
      <c r="K29" s="31">
        <f t="shared" ref="K29" si="28">SUM(D29:J29)</f>
        <v>1069000</v>
      </c>
    </row>
    <row r="30" spans="1:11" ht="31.5" customHeight="1" x14ac:dyDescent="0.25">
      <c r="A30" s="2">
        <v>23</v>
      </c>
      <c r="B30" s="1">
        <v>6712</v>
      </c>
      <c r="C30" s="3" t="s">
        <v>59</v>
      </c>
      <c r="D30" s="7"/>
      <c r="E30" s="7">
        <v>5000</v>
      </c>
      <c r="F30" s="7"/>
      <c r="G30" s="7"/>
      <c r="H30" s="7"/>
      <c r="I30" s="7"/>
      <c r="J30" s="7"/>
      <c r="K30" s="31">
        <f t="shared" ref="K30" si="29">SUM(D30:J30)</f>
        <v>5000</v>
      </c>
    </row>
    <row r="31" spans="1:11" s="24" customFormat="1" ht="31.5" customHeight="1" x14ac:dyDescent="0.25">
      <c r="A31" s="8">
        <v>24</v>
      </c>
      <c r="B31" s="13" t="s">
        <v>9</v>
      </c>
      <c r="C31" s="12" t="s">
        <v>11</v>
      </c>
      <c r="D31" s="11">
        <f t="shared" ref="D31:J31" si="30">SUM(D32,D36,D68,D73,D75)</f>
        <v>12100000</v>
      </c>
      <c r="E31" s="11">
        <f t="shared" si="30"/>
        <v>1074000</v>
      </c>
      <c r="F31" s="11">
        <f t="shared" si="30"/>
        <v>330000</v>
      </c>
      <c r="G31" s="11">
        <f t="shared" si="30"/>
        <v>60000</v>
      </c>
      <c r="H31" s="11">
        <f t="shared" si="30"/>
        <v>349000</v>
      </c>
      <c r="I31" s="11">
        <f t="shared" si="30"/>
        <v>220000</v>
      </c>
      <c r="J31" s="11">
        <f t="shared" si="30"/>
        <v>0</v>
      </c>
      <c r="K31" s="30">
        <f t="shared" ref="K31" si="31">SUM(D31:J31)</f>
        <v>14133000</v>
      </c>
    </row>
    <row r="32" spans="1:11" s="24" customFormat="1" ht="31.5" customHeight="1" x14ac:dyDescent="0.25">
      <c r="A32" s="8">
        <v>25</v>
      </c>
      <c r="B32" s="13">
        <v>31</v>
      </c>
      <c r="C32" s="12" t="s">
        <v>12</v>
      </c>
      <c r="D32" s="11">
        <f t="shared" ref="D32:J32" si="32">SUM(D33,D34,D35)</f>
        <v>12100000</v>
      </c>
      <c r="E32" s="11">
        <f t="shared" si="32"/>
        <v>0</v>
      </c>
      <c r="F32" s="11">
        <f t="shared" si="32"/>
        <v>0</v>
      </c>
      <c r="G32" s="11">
        <f t="shared" si="32"/>
        <v>0</v>
      </c>
      <c r="H32" s="11">
        <f t="shared" si="32"/>
        <v>0</v>
      </c>
      <c r="I32" s="11">
        <f t="shared" si="32"/>
        <v>0</v>
      </c>
      <c r="J32" s="11">
        <f t="shared" si="32"/>
        <v>0</v>
      </c>
      <c r="K32" s="30">
        <f t="shared" ref="K32" si="33">SUM(D32:J32)</f>
        <v>12100000</v>
      </c>
    </row>
    <row r="33" spans="1:11" ht="31.5" customHeight="1" x14ac:dyDescent="0.25">
      <c r="A33" s="2">
        <v>26</v>
      </c>
      <c r="B33" s="1">
        <v>3111</v>
      </c>
      <c r="C33" s="3" t="s">
        <v>90</v>
      </c>
      <c r="D33" s="7">
        <v>10174000</v>
      </c>
      <c r="E33" s="7"/>
      <c r="F33" s="7"/>
      <c r="G33" s="7"/>
      <c r="H33" s="7"/>
      <c r="I33" s="7"/>
      <c r="J33" s="7"/>
      <c r="K33" s="31">
        <f t="shared" ref="K33" si="34">SUM(D33:J33)</f>
        <v>10174000</v>
      </c>
    </row>
    <row r="34" spans="1:11" ht="31.5" customHeight="1" x14ac:dyDescent="0.25">
      <c r="A34" s="2">
        <v>27</v>
      </c>
      <c r="B34" s="1">
        <v>3121</v>
      </c>
      <c r="C34" s="3" t="s">
        <v>60</v>
      </c>
      <c r="D34" s="7">
        <v>400000</v>
      </c>
      <c r="E34" s="7"/>
      <c r="F34" s="7"/>
      <c r="G34" s="7"/>
      <c r="H34" s="7"/>
      <c r="I34" s="7"/>
      <c r="J34" s="7"/>
      <c r="K34" s="31">
        <f t="shared" ref="K34" si="35">SUM(D34:J34)</f>
        <v>400000</v>
      </c>
    </row>
    <row r="35" spans="1:11" ht="31.5" customHeight="1" x14ac:dyDescent="0.25">
      <c r="A35" s="2">
        <v>28</v>
      </c>
      <c r="B35" s="1">
        <v>3131</v>
      </c>
      <c r="C35" s="3" t="s">
        <v>61</v>
      </c>
      <c r="D35" s="7">
        <v>1526000</v>
      </c>
      <c r="E35" s="7"/>
      <c r="F35" s="7"/>
      <c r="G35" s="7"/>
      <c r="H35" s="7"/>
      <c r="I35" s="7"/>
      <c r="J35" s="7"/>
      <c r="K35" s="31">
        <f t="shared" ref="K35" si="36">SUM(D35:J35)</f>
        <v>1526000</v>
      </c>
    </row>
    <row r="36" spans="1:11" s="24" customFormat="1" ht="31.5" customHeight="1" x14ac:dyDescent="0.25">
      <c r="A36" s="8">
        <v>29</v>
      </c>
      <c r="B36" s="13">
        <v>32</v>
      </c>
      <c r="C36" s="12" t="s">
        <v>13</v>
      </c>
      <c r="D36" s="11">
        <f t="shared" ref="D36:J36" si="37">SUM(D37,D42,D49,D59,D61)</f>
        <v>0</v>
      </c>
      <c r="E36" s="11">
        <f t="shared" si="37"/>
        <v>952000</v>
      </c>
      <c r="F36" s="11">
        <f t="shared" si="37"/>
        <v>256000</v>
      </c>
      <c r="G36" s="11">
        <f t="shared" si="37"/>
        <v>60000</v>
      </c>
      <c r="H36" s="11">
        <f t="shared" si="37"/>
        <v>263000</v>
      </c>
      <c r="I36" s="11">
        <f t="shared" si="37"/>
        <v>190000</v>
      </c>
      <c r="J36" s="11">
        <f t="shared" si="37"/>
        <v>0</v>
      </c>
      <c r="K36" s="30">
        <f t="shared" ref="K36" si="38">SUM(D36:J36)</f>
        <v>1721000</v>
      </c>
    </row>
    <row r="37" spans="1:11" s="24" customFormat="1" ht="31.5" customHeight="1" x14ac:dyDescent="0.25">
      <c r="A37" s="8">
        <v>30</v>
      </c>
      <c r="B37" s="13">
        <v>321</v>
      </c>
      <c r="C37" s="12" t="s">
        <v>14</v>
      </c>
      <c r="D37" s="11">
        <f t="shared" ref="D37:J37" si="39">SUM(D38,D39,D40,D41)</f>
        <v>0</v>
      </c>
      <c r="E37" s="11">
        <f t="shared" si="39"/>
        <v>385000</v>
      </c>
      <c r="F37" s="11">
        <f t="shared" si="39"/>
        <v>73000</v>
      </c>
      <c r="G37" s="11">
        <f t="shared" si="39"/>
        <v>5000</v>
      </c>
      <c r="H37" s="11">
        <f t="shared" si="39"/>
        <v>25000</v>
      </c>
      <c r="I37" s="11">
        <f t="shared" si="39"/>
        <v>50000</v>
      </c>
      <c r="J37" s="11">
        <f t="shared" si="39"/>
        <v>0</v>
      </c>
      <c r="K37" s="30">
        <f t="shared" ref="K37" si="40">SUM(D37:J37)</f>
        <v>538000</v>
      </c>
    </row>
    <row r="38" spans="1:11" ht="31.5" customHeight="1" x14ac:dyDescent="0.25">
      <c r="A38" s="2">
        <v>31</v>
      </c>
      <c r="B38" s="1">
        <v>3211</v>
      </c>
      <c r="C38" s="3" t="s">
        <v>15</v>
      </c>
      <c r="D38" s="7"/>
      <c r="E38" s="7">
        <v>7000</v>
      </c>
      <c r="F38" s="7">
        <v>66000</v>
      </c>
      <c r="G38" s="7">
        <v>5000</v>
      </c>
      <c r="H38" s="7">
        <v>15000</v>
      </c>
      <c r="I38" s="7">
        <v>50000</v>
      </c>
      <c r="J38" s="7"/>
      <c r="K38" s="31">
        <f t="shared" ref="K38" si="41">SUM(D38:J38)</f>
        <v>143000</v>
      </c>
    </row>
    <row r="39" spans="1:11" ht="31.5" customHeight="1" x14ac:dyDescent="0.25">
      <c r="A39" s="2">
        <v>32</v>
      </c>
      <c r="B39" s="1">
        <v>3212</v>
      </c>
      <c r="C39" s="3" t="s">
        <v>97</v>
      </c>
      <c r="D39" s="7"/>
      <c r="E39" s="7">
        <v>370000</v>
      </c>
      <c r="F39" s="7"/>
      <c r="G39" s="7"/>
      <c r="H39" s="7"/>
      <c r="I39" s="7"/>
      <c r="J39" s="7"/>
      <c r="K39" s="31">
        <f t="shared" ref="K39" si="42">SUM(D39:J39)</f>
        <v>370000</v>
      </c>
    </row>
    <row r="40" spans="1:11" ht="31.5" customHeight="1" x14ac:dyDescent="0.25">
      <c r="A40" s="2">
        <v>33</v>
      </c>
      <c r="B40" s="1">
        <v>3213</v>
      </c>
      <c r="C40" s="3" t="s">
        <v>16</v>
      </c>
      <c r="D40" s="7"/>
      <c r="E40" s="7">
        <v>8000</v>
      </c>
      <c r="F40" s="7">
        <v>3000</v>
      </c>
      <c r="G40" s="7"/>
      <c r="H40" s="7">
        <v>10000</v>
      </c>
      <c r="I40" s="7"/>
      <c r="J40" s="7"/>
      <c r="K40" s="31">
        <f t="shared" ref="K40" si="43">SUM(D40:J40)</f>
        <v>21000</v>
      </c>
    </row>
    <row r="41" spans="1:11" ht="31.5" customHeight="1" x14ac:dyDescent="0.25">
      <c r="A41" s="2">
        <v>34</v>
      </c>
      <c r="B41" s="1">
        <v>3214</v>
      </c>
      <c r="C41" s="3" t="s">
        <v>17</v>
      </c>
      <c r="D41" s="7"/>
      <c r="E41" s="7"/>
      <c r="F41" s="7">
        <v>4000</v>
      </c>
      <c r="G41" s="7"/>
      <c r="H41" s="7"/>
      <c r="I41" s="7"/>
      <c r="J41" s="7"/>
      <c r="K41" s="31">
        <f t="shared" ref="K41" si="44">SUM(D41:J41)</f>
        <v>4000</v>
      </c>
    </row>
    <row r="42" spans="1:11" s="24" customFormat="1" ht="31.5" customHeight="1" x14ac:dyDescent="0.25">
      <c r="A42" s="8">
        <v>35</v>
      </c>
      <c r="B42" s="13">
        <v>322</v>
      </c>
      <c r="C42" s="12" t="s">
        <v>18</v>
      </c>
      <c r="D42" s="11">
        <f t="shared" ref="D42:J42" si="45">SUM(D43,D44,D45,D46,D47,D48)</f>
        <v>0</v>
      </c>
      <c r="E42" s="11">
        <f t="shared" si="45"/>
        <v>129000</v>
      </c>
      <c r="F42" s="11">
        <f t="shared" si="45"/>
        <v>25000</v>
      </c>
      <c r="G42" s="11">
        <f t="shared" si="45"/>
        <v>9000</v>
      </c>
      <c r="H42" s="11">
        <f t="shared" si="45"/>
        <v>7000</v>
      </c>
      <c r="I42" s="11">
        <f t="shared" si="45"/>
        <v>0</v>
      </c>
      <c r="J42" s="11">
        <f t="shared" si="45"/>
        <v>0</v>
      </c>
      <c r="K42" s="30">
        <f t="shared" ref="K42" si="46">SUM(D42:J42)</f>
        <v>170000</v>
      </c>
    </row>
    <row r="43" spans="1:11" ht="31.5" customHeight="1" x14ac:dyDescent="0.25">
      <c r="A43" s="2">
        <v>36</v>
      </c>
      <c r="B43" s="1">
        <v>3221</v>
      </c>
      <c r="C43" s="3" t="s">
        <v>62</v>
      </c>
      <c r="D43" s="7"/>
      <c r="E43" s="7">
        <v>65000</v>
      </c>
      <c r="F43" s="7">
        <v>12000</v>
      </c>
      <c r="G43" s="7">
        <v>5000</v>
      </c>
      <c r="H43" s="7">
        <v>7000</v>
      </c>
      <c r="I43" s="7"/>
      <c r="J43" s="7"/>
      <c r="K43" s="31">
        <f t="shared" ref="K43" si="47">SUM(D43:J43)</f>
        <v>89000</v>
      </c>
    </row>
    <row r="44" spans="1:11" ht="31.5" customHeight="1" x14ac:dyDescent="0.25">
      <c r="A44" s="2">
        <v>37</v>
      </c>
      <c r="B44" s="1">
        <v>3222</v>
      </c>
      <c r="C44" s="3" t="s">
        <v>94</v>
      </c>
      <c r="D44" s="7"/>
      <c r="E44" s="7">
        <v>48000</v>
      </c>
      <c r="F44" s="7"/>
      <c r="G44" s="7"/>
      <c r="H44" s="7"/>
      <c r="I44" s="7"/>
      <c r="J44" s="7"/>
      <c r="K44" s="31">
        <f t="shared" ref="K44" si="48">SUM(D44:J44)</f>
        <v>48000</v>
      </c>
    </row>
    <row r="45" spans="1:11" ht="31.5" customHeight="1" x14ac:dyDescent="0.25">
      <c r="A45" s="2">
        <v>38</v>
      </c>
      <c r="B45" s="1">
        <v>3223</v>
      </c>
      <c r="C45" s="3" t="s">
        <v>19</v>
      </c>
      <c r="D45" s="7"/>
      <c r="E45" s="7">
        <v>2000</v>
      </c>
      <c r="F45" s="7"/>
      <c r="G45" s="7"/>
      <c r="H45" s="7"/>
      <c r="I45" s="7"/>
      <c r="J45" s="7"/>
      <c r="K45" s="31">
        <f t="shared" ref="K45" si="49">SUM(D45:J45)</f>
        <v>2000</v>
      </c>
    </row>
    <row r="46" spans="1:11" ht="31.5" customHeight="1" x14ac:dyDescent="0.25">
      <c r="A46" s="2">
        <v>39</v>
      </c>
      <c r="B46" s="1">
        <v>3224</v>
      </c>
      <c r="C46" s="3" t="s">
        <v>63</v>
      </c>
      <c r="D46" s="7"/>
      <c r="E46" s="7">
        <v>10000</v>
      </c>
      <c r="F46" s="7">
        <v>10000</v>
      </c>
      <c r="G46" s="7">
        <v>3000</v>
      </c>
      <c r="H46" s="7"/>
      <c r="I46" s="7"/>
      <c r="J46" s="7"/>
      <c r="K46" s="31">
        <f t="shared" ref="K46" si="50">SUM(D46:J46)</f>
        <v>23000</v>
      </c>
    </row>
    <row r="47" spans="1:11" ht="31.5" customHeight="1" x14ac:dyDescent="0.25">
      <c r="A47" s="2">
        <v>40</v>
      </c>
      <c r="B47" s="1">
        <v>3225</v>
      </c>
      <c r="C47" s="3" t="s">
        <v>20</v>
      </c>
      <c r="D47" s="7"/>
      <c r="E47" s="7">
        <v>4000</v>
      </c>
      <c r="F47" s="7"/>
      <c r="G47" s="7">
        <v>1000</v>
      </c>
      <c r="H47" s="7"/>
      <c r="I47" s="7"/>
      <c r="J47" s="7"/>
      <c r="K47" s="31">
        <f t="shared" ref="K47" si="51">SUM(D47:J47)</f>
        <v>5000</v>
      </c>
    </row>
    <row r="48" spans="1:11" ht="31.5" customHeight="1" x14ac:dyDescent="0.25">
      <c r="A48" s="2">
        <v>41</v>
      </c>
      <c r="B48" s="1">
        <v>3227</v>
      </c>
      <c r="C48" s="3" t="s">
        <v>21</v>
      </c>
      <c r="D48" s="7"/>
      <c r="E48" s="7"/>
      <c r="F48" s="7">
        <v>3000</v>
      </c>
      <c r="G48" s="7"/>
      <c r="H48" s="7"/>
      <c r="I48" s="7"/>
      <c r="J48" s="7"/>
      <c r="K48" s="31">
        <f t="shared" ref="K48" si="52">SUM(D48:J48)</f>
        <v>3000</v>
      </c>
    </row>
    <row r="49" spans="1:11" s="24" customFormat="1" ht="31.5" customHeight="1" x14ac:dyDescent="0.25">
      <c r="A49" s="8">
        <v>42</v>
      </c>
      <c r="B49" s="13">
        <v>323</v>
      </c>
      <c r="C49" s="12" t="s">
        <v>22</v>
      </c>
      <c r="D49" s="11">
        <f>SUM(D50,D51,D52,D53,D54,D55,D56,D57,D58)</f>
        <v>0</v>
      </c>
      <c r="E49" s="11">
        <f t="shared" ref="E49:J49" si="53">SUM(E50,E51,E52,E53,E54,E55,E56,E57,E58)</f>
        <v>147000</v>
      </c>
      <c r="F49" s="11">
        <f t="shared" si="53"/>
        <v>143000</v>
      </c>
      <c r="G49" s="11">
        <f t="shared" si="53"/>
        <v>17000</v>
      </c>
      <c r="H49" s="11">
        <f t="shared" si="53"/>
        <v>15000</v>
      </c>
      <c r="I49" s="11">
        <f t="shared" si="53"/>
        <v>70000</v>
      </c>
      <c r="J49" s="11">
        <f t="shared" si="53"/>
        <v>0</v>
      </c>
      <c r="K49" s="30">
        <f t="shared" ref="K49" si="54">SUM(D49:J49)</f>
        <v>392000</v>
      </c>
    </row>
    <row r="50" spans="1:11" ht="31.5" customHeight="1" x14ac:dyDescent="0.25">
      <c r="A50" s="2">
        <v>43</v>
      </c>
      <c r="B50" s="1">
        <v>3231</v>
      </c>
      <c r="C50" s="3" t="s">
        <v>64</v>
      </c>
      <c r="D50" s="7"/>
      <c r="E50" s="7">
        <v>26000</v>
      </c>
      <c r="F50" s="7">
        <v>4000</v>
      </c>
      <c r="G50" s="7"/>
      <c r="H50" s="7"/>
      <c r="I50" s="7"/>
      <c r="J50" s="7"/>
      <c r="K50" s="31">
        <f t="shared" ref="K50" si="55">SUM(D50:J50)</f>
        <v>30000</v>
      </c>
    </row>
    <row r="51" spans="1:11" ht="31.5" customHeight="1" x14ac:dyDescent="0.25">
      <c r="A51" s="2">
        <v>44</v>
      </c>
      <c r="B51" s="1">
        <v>3232</v>
      </c>
      <c r="C51" s="3" t="s">
        <v>23</v>
      </c>
      <c r="D51" s="7"/>
      <c r="E51" s="7">
        <v>7000</v>
      </c>
      <c r="F51" s="7">
        <v>20000</v>
      </c>
      <c r="G51" s="7">
        <v>4000</v>
      </c>
      <c r="H51" s="7"/>
      <c r="I51" s="7"/>
      <c r="J51" s="7"/>
      <c r="K51" s="31">
        <f t="shared" ref="K51" si="56">SUM(D51:J51)</f>
        <v>31000</v>
      </c>
    </row>
    <row r="52" spans="1:11" ht="31.5" customHeight="1" x14ac:dyDescent="0.25">
      <c r="A52" s="2">
        <v>45</v>
      </c>
      <c r="B52" s="1">
        <v>3233</v>
      </c>
      <c r="C52" s="3" t="s">
        <v>65</v>
      </c>
      <c r="D52" s="7"/>
      <c r="E52" s="7">
        <v>2000</v>
      </c>
      <c r="F52" s="7">
        <v>4000</v>
      </c>
      <c r="G52" s="7"/>
      <c r="H52" s="7"/>
      <c r="I52" s="7">
        <v>20000</v>
      </c>
      <c r="J52" s="7"/>
      <c r="K52" s="31">
        <f t="shared" ref="K52" si="57">SUM(D52:J52)</f>
        <v>26000</v>
      </c>
    </row>
    <row r="53" spans="1:11" ht="31.5" customHeight="1" x14ac:dyDescent="0.25">
      <c r="A53" s="2">
        <v>46</v>
      </c>
      <c r="B53" s="1">
        <v>3234</v>
      </c>
      <c r="C53" s="3" t="s">
        <v>24</v>
      </c>
      <c r="D53" s="7"/>
      <c r="E53" s="7">
        <v>70000</v>
      </c>
      <c r="F53" s="7">
        <v>2000</v>
      </c>
      <c r="G53" s="7"/>
      <c r="H53" s="7"/>
      <c r="I53" s="7"/>
      <c r="J53" s="7"/>
      <c r="K53" s="31">
        <f t="shared" ref="K53" si="58">SUM(D53:J53)</f>
        <v>72000</v>
      </c>
    </row>
    <row r="54" spans="1:11" ht="31.5" customHeight="1" x14ac:dyDescent="0.25">
      <c r="A54" s="2">
        <v>47</v>
      </c>
      <c r="B54" s="1">
        <v>3235</v>
      </c>
      <c r="C54" s="3" t="s">
        <v>25</v>
      </c>
      <c r="D54" s="7"/>
      <c r="E54" s="7">
        <v>2000</v>
      </c>
      <c r="F54" s="7">
        <v>6000</v>
      </c>
      <c r="G54" s="7">
        <v>7000</v>
      </c>
      <c r="H54" s="7"/>
      <c r="I54" s="7"/>
      <c r="J54" s="7"/>
      <c r="K54" s="31">
        <f t="shared" ref="K54" si="59">SUM(D54:J54)</f>
        <v>15000</v>
      </c>
    </row>
    <row r="55" spans="1:11" ht="31.5" customHeight="1" x14ac:dyDescent="0.25">
      <c r="A55" s="2">
        <v>48</v>
      </c>
      <c r="B55" s="1">
        <v>3236</v>
      </c>
      <c r="C55" s="3" t="s">
        <v>66</v>
      </c>
      <c r="D55" s="7"/>
      <c r="E55" s="7">
        <v>20000</v>
      </c>
      <c r="F55" s="7"/>
      <c r="G55" s="7"/>
      <c r="H55" s="7"/>
      <c r="I55" s="7"/>
      <c r="J55" s="7"/>
      <c r="K55" s="31">
        <f t="shared" ref="K55" si="60">SUM(D55:J55)</f>
        <v>20000</v>
      </c>
    </row>
    <row r="56" spans="1:11" ht="31.5" customHeight="1" x14ac:dyDescent="0.25">
      <c r="A56" s="2">
        <v>49</v>
      </c>
      <c r="B56" s="1">
        <v>3237</v>
      </c>
      <c r="C56" s="3" t="s">
        <v>26</v>
      </c>
      <c r="D56" s="7"/>
      <c r="E56" s="7">
        <v>5000</v>
      </c>
      <c r="F56" s="7">
        <v>90000</v>
      </c>
      <c r="G56" s="7"/>
      <c r="H56" s="7"/>
      <c r="I56" s="7">
        <v>50000</v>
      </c>
      <c r="J56" s="7"/>
      <c r="K56" s="31">
        <f t="shared" ref="K56" si="61">SUM(D56:J56)</f>
        <v>145000</v>
      </c>
    </row>
    <row r="57" spans="1:11" ht="31.5" customHeight="1" x14ac:dyDescent="0.25">
      <c r="A57" s="2">
        <v>50</v>
      </c>
      <c r="B57" s="1">
        <v>3238</v>
      </c>
      <c r="C57" s="3" t="s">
        <v>27</v>
      </c>
      <c r="D57" s="7"/>
      <c r="E57" s="7">
        <v>5000</v>
      </c>
      <c r="F57" s="7">
        <v>7000</v>
      </c>
      <c r="G57" s="7"/>
      <c r="H57" s="7"/>
      <c r="I57" s="7"/>
      <c r="J57" s="7"/>
      <c r="K57" s="31">
        <f t="shared" ref="K57" si="62">SUM(D57:J57)</f>
        <v>12000</v>
      </c>
    </row>
    <row r="58" spans="1:11" ht="31.5" customHeight="1" x14ac:dyDescent="0.25">
      <c r="A58" s="2">
        <v>51</v>
      </c>
      <c r="B58" s="1">
        <v>3239</v>
      </c>
      <c r="C58" s="3" t="s">
        <v>28</v>
      </c>
      <c r="D58" s="7"/>
      <c r="E58" s="7">
        <v>10000</v>
      </c>
      <c r="F58" s="7">
        <v>10000</v>
      </c>
      <c r="G58" s="7">
        <v>6000</v>
      </c>
      <c r="H58" s="7">
        <v>15000</v>
      </c>
      <c r="I58" s="7"/>
      <c r="J58" s="7"/>
      <c r="K58" s="31">
        <f t="shared" ref="K58" si="63">SUM(D58:J58)</f>
        <v>41000</v>
      </c>
    </row>
    <row r="59" spans="1:11" s="24" customFormat="1" ht="31.5" customHeight="1" x14ac:dyDescent="0.25">
      <c r="A59" s="8">
        <v>52</v>
      </c>
      <c r="B59" s="13">
        <v>324</v>
      </c>
      <c r="C59" s="12" t="s">
        <v>85</v>
      </c>
      <c r="D59" s="11">
        <f>SUM(D60)</f>
        <v>0</v>
      </c>
      <c r="E59" s="11">
        <f t="shared" ref="E59:J59" si="64">SUM(E60)</f>
        <v>0</v>
      </c>
      <c r="F59" s="11">
        <f t="shared" si="64"/>
        <v>0</v>
      </c>
      <c r="G59" s="11">
        <f t="shared" si="64"/>
        <v>0</v>
      </c>
      <c r="H59" s="11">
        <f t="shared" si="64"/>
        <v>106000</v>
      </c>
      <c r="I59" s="11">
        <f t="shared" si="64"/>
        <v>0</v>
      </c>
      <c r="J59" s="11">
        <f t="shared" si="64"/>
        <v>0</v>
      </c>
      <c r="K59" s="30">
        <f t="shared" ref="K59" si="65">SUM(D59:J59)</f>
        <v>106000</v>
      </c>
    </row>
    <row r="60" spans="1:11" ht="31.5" customHeight="1" x14ac:dyDescent="0.25">
      <c r="A60" s="2">
        <v>53</v>
      </c>
      <c r="B60" s="1">
        <v>3241</v>
      </c>
      <c r="C60" s="3" t="s">
        <v>85</v>
      </c>
      <c r="D60" s="7"/>
      <c r="E60" s="7"/>
      <c r="F60" s="7"/>
      <c r="G60" s="7"/>
      <c r="H60" s="7">
        <v>106000</v>
      </c>
      <c r="I60" s="7"/>
      <c r="J60" s="7"/>
      <c r="K60" s="31">
        <f t="shared" ref="K60" si="66">SUM(D60:J60)</f>
        <v>106000</v>
      </c>
    </row>
    <row r="61" spans="1:11" s="24" customFormat="1" ht="31.5" customHeight="1" x14ac:dyDescent="0.25">
      <c r="A61" s="8">
        <v>54</v>
      </c>
      <c r="B61" s="13">
        <v>329</v>
      </c>
      <c r="C61" s="12" t="s">
        <v>29</v>
      </c>
      <c r="D61" s="11">
        <f t="shared" ref="D61:J61" si="67">SUM(D62,D63,D64,D65,D66,D67)</f>
        <v>0</v>
      </c>
      <c r="E61" s="11">
        <f t="shared" si="67"/>
        <v>291000</v>
      </c>
      <c r="F61" s="11">
        <f t="shared" si="67"/>
        <v>15000</v>
      </c>
      <c r="G61" s="11">
        <f t="shared" si="67"/>
        <v>29000</v>
      </c>
      <c r="H61" s="11">
        <f t="shared" si="67"/>
        <v>110000</v>
      </c>
      <c r="I61" s="11">
        <f t="shared" si="67"/>
        <v>70000</v>
      </c>
      <c r="J61" s="11">
        <f t="shared" si="67"/>
        <v>0</v>
      </c>
      <c r="K61" s="30">
        <f t="shared" ref="K61" si="68">SUM(D61:J61)</f>
        <v>515000</v>
      </c>
    </row>
    <row r="62" spans="1:11" ht="31.5" customHeight="1" x14ac:dyDescent="0.25">
      <c r="A62" s="2">
        <v>55</v>
      </c>
      <c r="B62" s="1">
        <v>3291</v>
      </c>
      <c r="C62" s="3" t="s">
        <v>30</v>
      </c>
      <c r="D62" s="7"/>
      <c r="E62" s="7">
        <v>70000</v>
      </c>
      <c r="F62" s="7"/>
      <c r="G62" s="7"/>
      <c r="H62" s="7"/>
      <c r="I62" s="7"/>
      <c r="J62" s="7"/>
      <c r="K62" s="31">
        <f t="shared" ref="K62" si="69">SUM(D62:J62)</f>
        <v>70000</v>
      </c>
    </row>
    <row r="63" spans="1:11" ht="31.5" customHeight="1" x14ac:dyDescent="0.25">
      <c r="A63" s="2">
        <v>56</v>
      </c>
      <c r="B63" s="1">
        <v>3292</v>
      </c>
      <c r="C63" s="3" t="s">
        <v>67</v>
      </c>
      <c r="D63" s="7"/>
      <c r="E63" s="7">
        <v>10000</v>
      </c>
      <c r="F63" s="7"/>
      <c r="G63" s="7">
        <v>20000</v>
      </c>
      <c r="H63" s="7"/>
      <c r="I63" s="7"/>
      <c r="J63" s="7"/>
      <c r="K63" s="31">
        <f t="shared" ref="K63" si="70">SUM(D63:J63)</f>
        <v>30000</v>
      </c>
    </row>
    <row r="64" spans="1:11" ht="31.5" customHeight="1" x14ac:dyDescent="0.25">
      <c r="A64" s="2">
        <v>57</v>
      </c>
      <c r="B64" s="1">
        <v>3293</v>
      </c>
      <c r="C64" s="3" t="s">
        <v>31</v>
      </c>
      <c r="D64" s="7"/>
      <c r="E64" s="7">
        <v>2000</v>
      </c>
      <c r="F64" s="7">
        <v>5000</v>
      </c>
      <c r="G64" s="7"/>
      <c r="H64" s="7">
        <v>10000</v>
      </c>
      <c r="I64" s="7"/>
      <c r="J64" s="7"/>
      <c r="K64" s="31">
        <f t="shared" ref="K64" si="71">SUM(D64:J64)</f>
        <v>17000</v>
      </c>
    </row>
    <row r="65" spans="1:11" ht="31.5" customHeight="1" x14ac:dyDescent="0.25">
      <c r="A65" s="2">
        <v>58</v>
      </c>
      <c r="B65" s="1">
        <v>3294</v>
      </c>
      <c r="C65" s="3" t="s">
        <v>32</v>
      </c>
      <c r="D65" s="7"/>
      <c r="E65" s="7">
        <v>1000</v>
      </c>
      <c r="F65" s="7"/>
      <c r="G65" s="7"/>
      <c r="H65" s="7"/>
      <c r="I65" s="7"/>
      <c r="J65" s="7"/>
      <c r="K65" s="31">
        <f t="shared" ref="K65" si="72">SUM(D65:J65)</f>
        <v>1000</v>
      </c>
    </row>
    <row r="66" spans="1:11" ht="31.5" customHeight="1" x14ac:dyDescent="0.25">
      <c r="A66" s="2">
        <v>59</v>
      </c>
      <c r="B66" s="1">
        <v>3295</v>
      </c>
      <c r="C66" s="3" t="s">
        <v>87</v>
      </c>
      <c r="D66" s="7"/>
      <c r="E66" s="7"/>
      <c r="F66" s="7"/>
      <c r="G66" s="7"/>
      <c r="H66" s="7"/>
      <c r="I66" s="7"/>
      <c r="J66" s="7"/>
      <c r="K66" s="31">
        <f t="shared" ref="K66" si="73">SUM(D66:J66)</f>
        <v>0</v>
      </c>
    </row>
    <row r="67" spans="1:11" ht="31.5" customHeight="1" x14ac:dyDescent="0.25">
      <c r="A67" s="2">
        <v>60</v>
      </c>
      <c r="B67" s="1">
        <v>3299</v>
      </c>
      <c r="C67" s="3" t="s">
        <v>99</v>
      </c>
      <c r="D67" s="7"/>
      <c r="E67" s="7">
        <v>208000</v>
      </c>
      <c r="F67" s="7">
        <v>10000</v>
      </c>
      <c r="G67" s="7">
        <v>9000</v>
      </c>
      <c r="H67" s="7">
        <v>100000</v>
      </c>
      <c r="I67" s="7">
        <v>70000</v>
      </c>
      <c r="J67" s="7"/>
      <c r="K67" s="31">
        <f t="shared" ref="K67" si="74">SUM(D67:J67)</f>
        <v>397000</v>
      </c>
    </row>
    <row r="68" spans="1:11" s="24" customFormat="1" ht="31.5" customHeight="1" x14ac:dyDescent="0.25">
      <c r="A68" s="8">
        <v>61</v>
      </c>
      <c r="B68" s="13">
        <v>34</v>
      </c>
      <c r="C68" s="12" t="s">
        <v>33</v>
      </c>
      <c r="D68" s="11">
        <f>SUM(D69)</f>
        <v>0</v>
      </c>
      <c r="E68" s="11">
        <f t="shared" ref="E68:J68" si="75">SUM(E69)</f>
        <v>7000</v>
      </c>
      <c r="F68" s="11">
        <f t="shared" si="75"/>
        <v>0</v>
      </c>
      <c r="G68" s="11">
        <f t="shared" si="75"/>
        <v>0</v>
      </c>
      <c r="H68" s="11">
        <f t="shared" si="75"/>
        <v>0</v>
      </c>
      <c r="I68" s="11">
        <f t="shared" si="75"/>
        <v>0</v>
      </c>
      <c r="J68" s="11">
        <f t="shared" si="75"/>
        <v>0</v>
      </c>
      <c r="K68" s="30">
        <f t="shared" ref="K68" si="76">SUM(D68:J68)</f>
        <v>7000</v>
      </c>
    </row>
    <row r="69" spans="1:11" s="24" customFormat="1" ht="31.5" customHeight="1" x14ac:dyDescent="0.25">
      <c r="A69" s="8">
        <v>62</v>
      </c>
      <c r="B69" s="13">
        <v>343</v>
      </c>
      <c r="C69" s="12" t="s">
        <v>34</v>
      </c>
      <c r="D69" s="11">
        <f t="shared" ref="D69:J69" si="77">SUM(D70,D71,D72)</f>
        <v>0</v>
      </c>
      <c r="E69" s="11">
        <f t="shared" si="77"/>
        <v>7000</v>
      </c>
      <c r="F69" s="11">
        <f t="shared" si="77"/>
        <v>0</v>
      </c>
      <c r="G69" s="11">
        <f t="shared" si="77"/>
        <v>0</v>
      </c>
      <c r="H69" s="11">
        <f t="shared" si="77"/>
        <v>0</v>
      </c>
      <c r="I69" s="11">
        <f t="shared" si="77"/>
        <v>0</v>
      </c>
      <c r="J69" s="11">
        <f t="shared" si="77"/>
        <v>0</v>
      </c>
      <c r="K69" s="30">
        <f t="shared" ref="K69" si="78">SUM(D69:J69)</f>
        <v>7000</v>
      </c>
    </row>
    <row r="70" spans="1:11" ht="31.5" customHeight="1" x14ac:dyDescent="0.25">
      <c r="A70" s="2">
        <v>63</v>
      </c>
      <c r="B70" s="1">
        <v>3431</v>
      </c>
      <c r="C70" s="3" t="s">
        <v>68</v>
      </c>
      <c r="D70" s="7"/>
      <c r="E70" s="7">
        <v>5000</v>
      </c>
      <c r="F70" s="7"/>
      <c r="G70" s="7"/>
      <c r="H70" s="7"/>
      <c r="I70" s="7"/>
      <c r="J70" s="7"/>
      <c r="K70" s="31">
        <f t="shared" ref="K70" si="79">SUM(D70:J70)</f>
        <v>5000</v>
      </c>
    </row>
    <row r="71" spans="1:11" ht="31.5" customHeight="1" x14ac:dyDescent="0.25">
      <c r="A71" s="2">
        <v>64</v>
      </c>
      <c r="B71" s="1">
        <v>3432</v>
      </c>
      <c r="C71" s="3" t="s">
        <v>95</v>
      </c>
      <c r="D71" s="7"/>
      <c r="E71" s="7">
        <v>1000</v>
      </c>
      <c r="F71" s="7"/>
      <c r="G71" s="7"/>
      <c r="H71" s="7"/>
      <c r="I71" s="7"/>
      <c r="J71" s="7"/>
      <c r="K71" s="31">
        <f t="shared" ref="K71" si="80">SUM(D71:J71)</f>
        <v>1000</v>
      </c>
    </row>
    <row r="72" spans="1:11" ht="31.5" customHeight="1" x14ac:dyDescent="0.25">
      <c r="A72" s="2">
        <v>65</v>
      </c>
      <c r="B72" s="1">
        <v>3433</v>
      </c>
      <c r="C72" s="3" t="s">
        <v>39</v>
      </c>
      <c r="D72" s="7"/>
      <c r="E72" s="7">
        <v>1000</v>
      </c>
      <c r="F72" s="7"/>
      <c r="G72" s="7"/>
      <c r="H72" s="7"/>
      <c r="I72" s="7"/>
      <c r="J72" s="7"/>
      <c r="K72" s="31">
        <f t="shared" ref="K72" si="81">SUM(D72:J72)</f>
        <v>1000</v>
      </c>
    </row>
    <row r="73" spans="1:11" s="24" customFormat="1" ht="31.5" customHeight="1" x14ac:dyDescent="0.25">
      <c r="A73" s="8">
        <v>66</v>
      </c>
      <c r="B73" s="13">
        <v>37</v>
      </c>
      <c r="C73" s="12" t="s">
        <v>69</v>
      </c>
      <c r="D73" s="11">
        <f>SUM(D74)</f>
        <v>0</v>
      </c>
      <c r="E73" s="11">
        <f t="shared" ref="E73:J73" si="82">SUM(E74)</f>
        <v>110000</v>
      </c>
      <c r="F73" s="11">
        <f t="shared" si="82"/>
        <v>0</v>
      </c>
      <c r="G73" s="11">
        <f t="shared" si="82"/>
        <v>0</v>
      </c>
      <c r="H73" s="11">
        <f t="shared" si="82"/>
        <v>0</v>
      </c>
      <c r="I73" s="11">
        <f t="shared" si="82"/>
        <v>0</v>
      </c>
      <c r="J73" s="11">
        <f t="shared" si="82"/>
        <v>0</v>
      </c>
      <c r="K73" s="30">
        <f t="shared" ref="K73" si="83">SUM(D73:J73)</f>
        <v>110000</v>
      </c>
    </row>
    <row r="74" spans="1:11" s="23" customFormat="1" ht="31.5" customHeight="1" x14ac:dyDescent="0.25">
      <c r="A74" s="35">
        <v>67</v>
      </c>
      <c r="B74" s="36">
        <v>3722</v>
      </c>
      <c r="C74" s="37" t="s">
        <v>70</v>
      </c>
      <c r="D74" s="7"/>
      <c r="E74" s="7">
        <v>110000</v>
      </c>
      <c r="F74" s="7"/>
      <c r="G74" s="7"/>
      <c r="H74" s="7"/>
      <c r="I74" s="7"/>
      <c r="J74" s="7"/>
      <c r="K74" s="31">
        <f t="shared" ref="K74" si="84">SUM(D74:J74)</f>
        <v>110000</v>
      </c>
    </row>
    <row r="75" spans="1:11" s="24" customFormat="1" ht="31.5" customHeight="1" x14ac:dyDescent="0.25">
      <c r="A75" s="8">
        <v>68</v>
      </c>
      <c r="B75" s="13">
        <v>42</v>
      </c>
      <c r="C75" s="12" t="s">
        <v>71</v>
      </c>
      <c r="D75" s="11">
        <f t="shared" ref="D75:J75" si="85">SUM(D76,D78,D85,D87)</f>
        <v>0</v>
      </c>
      <c r="E75" s="11">
        <f t="shared" si="85"/>
        <v>5000</v>
      </c>
      <c r="F75" s="11">
        <f t="shared" si="85"/>
        <v>74000</v>
      </c>
      <c r="G75" s="11">
        <f t="shared" si="85"/>
        <v>0</v>
      </c>
      <c r="H75" s="11">
        <f t="shared" si="85"/>
        <v>86000</v>
      </c>
      <c r="I75" s="11">
        <f t="shared" si="85"/>
        <v>30000</v>
      </c>
      <c r="J75" s="11">
        <f t="shared" si="85"/>
        <v>0</v>
      </c>
      <c r="K75" s="30">
        <f t="shared" ref="K75:K76" si="86">SUM(D75:J75)</f>
        <v>195000</v>
      </c>
    </row>
    <row r="76" spans="1:11" s="24" customFormat="1" ht="31.5" customHeight="1" x14ac:dyDescent="0.25">
      <c r="A76" s="8">
        <v>69</v>
      </c>
      <c r="B76" s="13">
        <v>421</v>
      </c>
      <c r="C76" s="12"/>
      <c r="D76" s="11">
        <f>SUM(D77)</f>
        <v>0</v>
      </c>
      <c r="E76" s="11">
        <f t="shared" ref="E76:J76" si="87">SUM(E77)</f>
        <v>0</v>
      </c>
      <c r="F76" s="11">
        <f t="shared" si="87"/>
        <v>0</v>
      </c>
      <c r="G76" s="11">
        <f t="shared" si="87"/>
        <v>0</v>
      </c>
      <c r="H76" s="11">
        <f t="shared" si="87"/>
        <v>0</v>
      </c>
      <c r="I76" s="11">
        <f t="shared" si="87"/>
        <v>0</v>
      </c>
      <c r="J76" s="11">
        <f t="shared" si="87"/>
        <v>0</v>
      </c>
      <c r="K76" s="30">
        <f t="shared" si="86"/>
        <v>0</v>
      </c>
    </row>
    <row r="77" spans="1:11" ht="31.5" customHeight="1" x14ac:dyDescent="0.25">
      <c r="A77" s="32">
        <v>70</v>
      </c>
      <c r="B77" s="33">
        <v>4212</v>
      </c>
      <c r="C77" s="34" t="s">
        <v>72</v>
      </c>
      <c r="D77" s="38"/>
      <c r="E77" s="38"/>
      <c r="F77" s="38"/>
      <c r="G77" s="38"/>
      <c r="H77" s="38"/>
      <c r="I77" s="38"/>
      <c r="J77" s="38"/>
      <c r="K77" s="31">
        <f t="shared" ref="K77" si="88">SUM(D77:J77)</f>
        <v>0</v>
      </c>
    </row>
    <row r="78" spans="1:11" s="24" customFormat="1" ht="31.5" customHeight="1" x14ac:dyDescent="0.25">
      <c r="A78" s="8">
        <v>71</v>
      </c>
      <c r="B78" s="13">
        <v>422</v>
      </c>
      <c r="C78" s="12" t="s">
        <v>35</v>
      </c>
      <c r="D78" s="11">
        <f>SUM(D79:D84)</f>
        <v>0</v>
      </c>
      <c r="E78" s="11">
        <f t="shared" ref="E78:J78" si="89">SUM(E79:E84)</f>
        <v>0</v>
      </c>
      <c r="F78" s="11">
        <f t="shared" si="89"/>
        <v>74000</v>
      </c>
      <c r="G78" s="11">
        <f t="shared" si="89"/>
        <v>0</v>
      </c>
      <c r="H78" s="11">
        <f t="shared" si="89"/>
        <v>86000</v>
      </c>
      <c r="I78" s="11">
        <f t="shared" si="89"/>
        <v>30000</v>
      </c>
      <c r="J78" s="11">
        <f t="shared" si="89"/>
        <v>0</v>
      </c>
      <c r="K78" s="30">
        <f t="shared" ref="K78" si="90">SUM(D78:J78)</f>
        <v>190000</v>
      </c>
    </row>
    <row r="79" spans="1:11" ht="31.5" customHeight="1" x14ac:dyDescent="0.25">
      <c r="A79" s="2">
        <v>72</v>
      </c>
      <c r="B79" s="1">
        <v>4221</v>
      </c>
      <c r="C79" s="3" t="s">
        <v>36</v>
      </c>
      <c r="D79" s="7"/>
      <c r="E79" s="7"/>
      <c r="F79" s="7">
        <v>64000</v>
      </c>
      <c r="G79" s="7"/>
      <c r="H79" s="7">
        <v>86000</v>
      </c>
      <c r="I79" s="7">
        <v>30000</v>
      </c>
      <c r="J79" s="7"/>
      <c r="K79" s="31">
        <f t="shared" ref="K79" si="91">SUM(D79:J79)</f>
        <v>180000</v>
      </c>
    </row>
    <row r="80" spans="1:11" ht="31.5" customHeight="1" x14ac:dyDescent="0.25">
      <c r="A80" s="2">
        <v>73</v>
      </c>
      <c r="B80" s="1">
        <v>4222</v>
      </c>
      <c r="C80" s="3" t="s">
        <v>37</v>
      </c>
      <c r="D80" s="7"/>
      <c r="E80" s="7"/>
      <c r="F80" s="7"/>
      <c r="G80" s="7"/>
      <c r="H80" s="7"/>
      <c r="I80" s="7"/>
      <c r="J80" s="7"/>
      <c r="K80" s="31">
        <f t="shared" ref="K80" si="92">SUM(D80:J80)</f>
        <v>0</v>
      </c>
    </row>
    <row r="81" spans="1:11" ht="31.5" customHeight="1" x14ac:dyDescent="0.25">
      <c r="A81" s="20">
        <v>74</v>
      </c>
      <c r="B81" s="21">
        <v>4223</v>
      </c>
      <c r="C81" s="22" t="s">
        <v>78</v>
      </c>
      <c r="D81" s="7"/>
      <c r="E81" s="7"/>
      <c r="F81" s="7"/>
      <c r="G81" s="7"/>
      <c r="H81" s="7"/>
      <c r="I81" s="7"/>
      <c r="J81" s="7"/>
      <c r="K81" s="31">
        <f t="shared" ref="K81:K82" si="93">SUM(D81:J81)</f>
        <v>0</v>
      </c>
    </row>
    <row r="82" spans="1:11" ht="31.5" customHeight="1" x14ac:dyDescent="0.25">
      <c r="A82" s="20">
        <v>75</v>
      </c>
      <c r="B82" s="21">
        <v>4225</v>
      </c>
      <c r="C82" s="22" t="s">
        <v>79</v>
      </c>
      <c r="D82" s="7"/>
      <c r="E82" s="7"/>
      <c r="F82" s="7"/>
      <c r="G82" s="7"/>
      <c r="H82" s="7"/>
      <c r="I82" s="7"/>
      <c r="J82" s="7"/>
      <c r="K82" s="31">
        <f t="shared" si="93"/>
        <v>0</v>
      </c>
    </row>
    <row r="83" spans="1:11" ht="31.5" customHeight="1" x14ac:dyDescent="0.25">
      <c r="A83" s="20">
        <v>76</v>
      </c>
      <c r="B83" s="21">
        <v>4226</v>
      </c>
      <c r="C83" s="22" t="s">
        <v>80</v>
      </c>
      <c r="D83" s="7"/>
      <c r="E83" s="7"/>
      <c r="F83" s="7"/>
      <c r="G83" s="7"/>
      <c r="H83" s="7"/>
      <c r="I83" s="7"/>
      <c r="J83" s="7"/>
      <c r="K83" s="31">
        <f t="shared" ref="K83" si="94">SUM(D83:J83)</f>
        <v>0</v>
      </c>
    </row>
    <row r="84" spans="1:11" ht="31.5" customHeight="1" x14ac:dyDescent="0.25">
      <c r="A84" s="2">
        <v>77</v>
      </c>
      <c r="B84" s="1">
        <v>4227</v>
      </c>
      <c r="C84" s="3" t="s">
        <v>73</v>
      </c>
      <c r="D84" s="7"/>
      <c r="E84" s="7"/>
      <c r="F84" s="7">
        <v>10000</v>
      </c>
      <c r="G84" s="7"/>
      <c r="H84" s="7"/>
      <c r="I84" s="7"/>
      <c r="J84" s="7"/>
      <c r="K84" s="31">
        <f t="shared" ref="K84" si="95">SUM(D84:J84)</f>
        <v>10000</v>
      </c>
    </row>
    <row r="85" spans="1:11" s="24" customFormat="1" ht="31.5" customHeight="1" x14ac:dyDescent="0.25">
      <c r="A85" s="8">
        <v>78</v>
      </c>
      <c r="B85" s="13">
        <v>424</v>
      </c>
      <c r="C85" s="12" t="s">
        <v>38</v>
      </c>
      <c r="D85" s="11">
        <f>SUM(D86)</f>
        <v>0</v>
      </c>
      <c r="E85" s="11">
        <f t="shared" ref="E85:J85" si="96">SUM(E86)</f>
        <v>5000</v>
      </c>
      <c r="F85" s="11">
        <f t="shared" si="96"/>
        <v>0</v>
      </c>
      <c r="G85" s="11">
        <f t="shared" si="96"/>
        <v>0</v>
      </c>
      <c r="H85" s="11">
        <f t="shared" si="96"/>
        <v>0</v>
      </c>
      <c r="I85" s="11">
        <f t="shared" si="96"/>
        <v>0</v>
      </c>
      <c r="J85" s="11">
        <f t="shared" si="96"/>
        <v>0</v>
      </c>
      <c r="K85" s="30">
        <f t="shared" ref="K85" si="97">SUM(D85:J85)</f>
        <v>5000</v>
      </c>
    </row>
    <row r="86" spans="1:11" ht="31.5" customHeight="1" x14ac:dyDescent="0.25">
      <c r="A86" s="2">
        <v>79</v>
      </c>
      <c r="B86" s="1">
        <v>4241</v>
      </c>
      <c r="C86" s="3" t="s">
        <v>74</v>
      </c>
      <c r="D86" s="7"/>
      <c r="E86" s="7">
        <v>5000</v>
      </c>
      <c r="F86" s="7"/>
      <c r="G86" s="7"/>
      <c r="H86" s="7"/>
      <c r="I86" s="7"/>
      <c r="J86" s="7"/>
      <c r="K86" s="31">
        <f t="shared" ref="K86" si="98">SUM(D86:J86)</f>
        <v>5000</v>
      </c>
    </row>
    <row r="87" spans="1:11" s="24" customFormat="1" ht="31.5" customHeight="1" x14ac:dyDescent="0.25">
      <c r="A87" s="8">
        <v>80</v>
      </c>
      <c r="B87" s="13">
        <v>426</v>
      </c>
      <c r="C87" s="12" t="s">
        <v>75</v>
      </c>
      <c r="D87" s="11">
        <f>SUM(D88)</f>
        <v>0</v>
      </c>
      <c r="E87" s="11">
        <f t="shared" ref="E87:J87" si="99">SUM(E88)</f>
        <v>0</v>
      </c>
      <c r="F87" s="11">
        <f t="shared" si="99"/>
        <v>0</v>
      </c>
      <c r="G87" s="11">
        <f t="shared" si="99"/>
        <v>0</v>
      </c>
      <c r="H87" s="11">
        <f t="shared" si="99"/>
        <v>0</v>
      </c>
      <c r="I87" s="11">
        <f t="shared" si="99"/>
        <v>0</v>
      </c>
      <c r="J87" s="11">
        <f t="shared" si="99"/>
        <v>0</v>
      </c>
      <c r="K87" s="30">
        <f t="shared" ref="K87" si="100">SUM(D87:J87)</f>
        <v>0</v>
      </c>
    </row>
    <row r="88" spans="1:11" ht="31.5" customHeight="1" x14ac:dyDescent="0.25">
      <c r="A88" s="2">
        <v>81</v>
      </c>
      <c r="B88" s="1">
        <v>4262</v>
      </c>
      <c r="C88" s="3" t="s">
        <v>86</v>
      </c>
      <c r="D88" s="7"/>
      <c r="E88" s="7"/>
      <c r="F88" s="7"/>
      <c r="G88" s="7"/>
      <c r="H88" s="7"/>
      <c r="I88" s="7"/>
      <c r="J88" s="7"/>
      <c r="K88" s="31">
        <f t="shared" ref="K88" si="101">SUM(D88:J88)</f>
        <v>0</v>
      </c>
    </row>
    <row r="89" spans="1:11" s="24" customFormat="1" ht="31.5" customHeight="1" x14ac:dyDescent="0.25">
      <c r="A89" s="8">
        <v>82</v>
      </c>
      <c r="B89" s="13"/>
      <c r="C89" s="12" t="s">
        <v>101</v>
      </c>
      <c r="D89" s="11">
        <f t="shared" ref="D89:J89" si="102">D8-D31</f>
        <v>0</v>
      </c>
      <c r="E89" s="11">
        <f t="shared" si="102"/>
        <v>0</v>
      </c>
      <c r="F89" s="11">
        <f t="shared" si="102"/>
        <v>-150000</v>
      </c>
      <c r="G89" s="11">
        <f t="shared" si="102"/>
        <v>0</v>
      </c>
      <c r="H89" s="11">
        <f t="shared" si="102"/>
        <v>-80000</v>
      </c>
      <c r="I89" s="11">
        <f t="shared" si="102"/>
        <v>-70000</v>
      </c>
      <c r="J89" s="11">
        <f t="shared" si="102"/>
        <v>0</v>
      </c>
      <c r="K89" s="30">
        <f t="shared" ref="K89" si="103">SUM(D89:J89)</f>
        <v>-300000</v>
      </c>
    </row>
    <row r="90" spans="1:11" ht="31.5" customHeight="1" x14ac:dyDescent="0.25">
      <c r="A90" s="2">
        <v>83</v>
      </c>
      <c r="B90" s="1"/>
      <c r="C90" s="3" t="s">
        <v>76</v>
      </c>
      <c r="D90" s="7"/>
      <c r="E90" s="7"/>
      <c r="F90" s="7">
        <v>150000</v>
      </c>
      <c r="G90" s="7"/>
      <c r="H90" s="7">
        <v>80000</v>
      </c>
      <c r="I90" s="7">
        <v>70000</v>
      </c>
      <c r="J90" s="7"/>
      <c r="K90" s="31">
        <f t="shared" ref="K90" si="104">SUM(D90:J90)</f>
        <v>300000</v>
      </c>
    </row>
    <row r="91" spans="1:11" s="24" customFormat="1" ht="31.5" customHeight="1" x14ac:dyDescent="0.25">
      <c r="A91" s="8">
        <v>84</v>
      </c>
      <c r="B91" s="13"/>
      <c r="C91" s="12" t="s">
        <v>77</v>
      </c>
      <c r="D91" s="11">
        <f t="shared" ref="D91:J91" si="105">D89+D90</f>
        <v>0</v>
      </c>
      <c r="E91" s="11">
        <f t="shared" si="105"/>
        <v>0</v>
      </c>
      <c r="F91" s="11">
        <f t="shared" si="105"/>
        <v>0</v>
      </c>
      <c r="G91" s="11">
        <f t="shared" si="105"/>
        <v>0</v>
      </c>
      <c r="H91" s="11">
        <f t="shared" si="105"/>
        <v>0</v>
      </c>
      <c r="I91" s="11">
        <f t="shared" si="105"/>
        <v>0</v>
      </c>
      <c r="J91" s="11">
        <f t="shared" si="105"/>
        <v>0</v>
      </c>
      <c r="K91" s="30">
        <f t="shared" ref="K91" si="106">SUM(D91:J91)</f>
        <v>0</v>
      </c>
    </row>
    <row r="92" spans="1:11" s="6" customFormat="1" x14ac:dyDescent="0.25">
      <c r="A92" s="14"/>
      <c r="B92" s="5"/>
    </row>
    <row r="93" spans="1:11" s="6" customFormat="1" ht="15.75" x14ac:dyDescent="0.25">
      <c r="A93" s="14"/>
      <c r="C93" s="25" t="s">
        <v>43</v>
      </c>
      <c r="D93" s="26"/>
      <c r="F93" s="6" t="s">
        <v>91</v>
      </c>
      <c r="G93" s="27"/>
      <c r="I93" s="14" t="s">
        <v>42</v>
      </c>
    </row>
    <row r="94" spans="1:11" s="6" customFormat="1" x14ac:dyDescent="0.25">
      <c r="A94" s="14"/>
      <c r="C94" s="14" t="s">
        <v>46</v>
      </c>
      <c r="D94" s="27"/>
      <c r="F94" s="14" t="s">
        <v>92</v>
      </c>
      <c r="H94" s="27"/>
      <c r="I94" s="14" t="s">
        <v>44</v>
      </c>
    </row>
    <row r="95" spans="1:11" s="6" customFormat="1" x14ac:dyDescent="0.25">
      <c r="A95" s="14"/>
      <c r="B95" s="14"/>
      <c r="C95" s="14"/>
      <c r="D95" s="14"/>
      <c r="E95" s="14"/>
      <c r="F95" s="14"/>
      <c r="G95" s="14"/>
      <c r="H95" s="14"/>
      <c r="K95" s="14"/>
    </row>
    <row r="96" spans="1:11" s="6" customFormat="1" x14ac:dyDescent="0.25">
      <c r="A96" s="14"/>
      <c r="B96" s="14"/>
      <c r="C96" s="14" t="s">
        <v>103</v>
      </c>
      <c r="D96" s="14"/>
      <c r="E96" s="14"/>
      <c r="F96" s="14"/>
      <c r="G96" s="14"/>
      <c r="H96" s="14"/>
      <c r="K96" s="14"/>
    </row>
    <row r="97" spans="1:11" s="6" customFormat="1" x14ac:dyDescent="0.25">
      <c r="A97" s="14"/>
      <c r="B97" s="14"/>
      <c r="C97" s="14" t="s">
        <v>100</v>
      </c>
      <c r="D97" s="14"/>
      <c r="E97" s="14"/>
      <c r="F97" s="14"/>
      <c r="G97" s="14"/>
      <c r="H97" s="14"/>
      <c r="K97" s="14"/>
    </row>
    <row r="98" spans="1:11" s="6" customFormat="1" x14ac:dyDescent="0.25">
      <c r="A98" s="14"/>
      <c r="B98" s="5"/>
    </row>
    <row r="99" spans="1:11" s="6" customFormat="1" x14ac:dyDescent="0.25">
      <c r="A99" s="14"/>
      <c r="B99" s="5"/>
      <c r="C99" s="6" t="s">
        <v>105</v>
      </c>
    </row>
    <row r="100" spans="1:11" s="6" customFormat="1" ht="15.75" x14ac:dyDescent="0.25">
      <c r="A100" s="26"/>
      <c r="B100" s="5"/>
    </row>
    <row r="101" spans="1:11" s="6" customFormat="1" ht="15.75" x14ac:dyDescent="0.25">
      <c r="A101" s="26"/>
      <c r="B101" s="5"/>
    </row>
    <row r="102" spans="1:11" s="6" customFormat="1" ht="15.75" x14ac:dyDescent="0.25">
      <c r="A102" s="26"/>
      <c r="B102" s="5"/>
    </row>
  </sheetData>
  <sheetProtection sheet="1" objects="1" scenarios="1"/>
  <mergeCells count="1">
    <mergeCell ref="A4:K4"/>
  </mergeCells>
  <conditionalFormatting sqref="D23:J23 D28:J28 D42:J42 D49:J49 D61:J61 D75:J75 D85:J85 D89:J89 D78:J78 D8:J9 D68:J69 D36:J37 D31:J32">
    <cfRule type="cellIs" dxfId="11" priority="60" operator="equal">
      <formula>0</formula>
    </cfRule>
  </conditionalFormatting>
  <conditionalFormatting sqref="D10:J10">
    <cfRule type="cellIs" dxfId="10" priority="57" operator="equal">
      <formula>0</formula>
    </cfRule>
  </conditionalFormatting>
  <conditionalFormatting sqref="D13:J13">
    <cfRule type="cellIs" dxfId="9" priority="48" operator="equal">
      <formula>0</formula>
    </cfRule>
  </conditionalFormatting>
  <conditionalFormatting sqref="D15:J15">
    <cfRule type="cellIs" dxfId="8" priority="43" operator="equal">
      <formula>0</formula>
    </cfRule>
  </conditionalFormatting>
  <conditionalFormatting sqref="D18:J18">
    <cfRule type="cellIs" dxfId="7" priority="36" operator="equal">
      <formula>0</formula>
    </cfRule>
  </conditionalFormatting>
  <conditionalFormatting sqref="D21:J21">
    <cfRule type="cellIs" dxfId="6" priority="29" operator="equal">
      <formula>0</formula>
    </cfRule>
  </conditionalFormatting>
  <conditionalFormatting sqref="D25:J25">
    <cfRule type="cellIs" dxfId="5" priority="26" operator="equal">
      <formula>0</formula>
    </cfRule>
  </conditionalFormatting>
  <conditionalFormatting sqref="D59:J59">
    <cfRule type="cellIs" dxfId="4" priority="19" operator="equal">
      <formula>0</formula>
    </cfRule>
  </conditionalFormatting>
  <conditionalFormatting sqref="D73:J73">
    <cfRule type="cellIs" dxfId="3" priority="16" operator="equal">
      <formula>0</formula>
    </cfRule>
  </conditionalFormatting>
  <conditionalFormatting sqref="D76:J76">
    <cfRule type="cellIs" dxfId="2" priority="11" operator="equal">
      <formula>0</formula>
    </cfRule>
  </conditionalFormatting>
  <conditionalFormatting sqref="D91:J91">
    <cfRule type="cellIs" dxfId="1" priority="8" operator="equal">
      <formula>0</formula>
    </cfRule>
  </conditionalFormatting>
  <conditionalFormatting sqref="D87:J87">
    <cfRule type="cellIs" dxfId="0" priority="1" operator="equal">
      <formula>0</formula>
    </cfRule>
  </conditionalFormatting>
  <printOptions horizontalCentered="1"/>
  <pageMargins left="0.23622047244094491" right="0.23622047244094491" top="0.31496062992125984" bottom="0.3149606299212598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 2016</vt:lpstr>
      <vt:lpstr>'plan 2016'!Print_Area</vt:lpstr>
      <vt:lpstr>'plan 2016'!Print_Titles</vt:lpstr>
    </vt:vector>
  </TitlesOfParts>
  <Company>STŠFV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Brodarec</dc:creator>
  <cp:lastModifiedBy>Vesna Matić</cp:lastModifiedBy>
  <cp:lastPrinted>2019-12-19T13:48:37Z</cp:lastPrinted>
  <dcterms:created xsi:type="dcterms:W3CDTF">2015-10-02T10:44:04Z</dcterms:created>
  <dcterms:modified xsi:type="dcterms:W3CDTF">2019-12-19T13:50:27Z</dcterms:modified>
</cp:coreProperties>
</file>